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32A6AC13-C3C6-4D01-9C1D-03D2A3C10E18}" xr6:coauthVersionLast="47" xr6:coauthVersionMax="47" xr10:uidLastSave="{00000000-0000-0000-0000-000000000000}"/>
  <bookViews>
    <workbookView xWindow="-110" yWindow="-110" windowWidth="19420" windowHeight="10300" tabRatio="793" xr2:uid="{00000000-000D-0000-FFFF-FFFF00000000}"/>
  </bookViews>
  <sheets>
    <sheet name="附属明細書目次" sheetId="54" r:id="rId1"/>
    <sheet name="有形固定資産(一般会計等）" sheetId="61" r:id="rId2"/>
    <sheet name="投資及び出資金の明細" sheetId="62" r:id="rId3"/>
    <sheet name="基金（一般会計）" sheetId="63" r:id="rId4"/>
    <sheet name="基金（国保特会）" sheetId="86" r:id="rId5"/>
    <sheet name="基金（介護特会）" sheetId="115" r:id="rId6"/>
    <sheet name="貸付金（対象なし）" sheetId="111" r:id="rId7"/>
    <sheet name="未収金及び長期延滞債権(一般会計）" sheetId="65" r:id="rId8"/>
    <sheet name="未収金及び長期延滞債権(国保特会)" sheetId="74" r:id="rId9"/>
    <sheet name="未収金及び長期延滞債権(後期高齢)" sheetId="106" r:id="rId10"/>
    <sheet name="未収金及び長期延滞債権(介護)" sheetId="116" r:id="rId11"/>
    <sheet name="地方債（借入先別）【一般会計】" sheetId="120" r:id="rId12"/>
    <sheet name="地方債（利率別など）【一般会計】" sheetId="121" r:id="rId13"/>
    <sheet name="引当金(一般会計)" sheetId="68" r:id="rId14"/>
    <sheet name="引当金(国保) " sheetId="102" r:id="rId15"/>
    <sheet name="引当金(後期）" sheetId="104" r:id="rId16"/>
    <sheet name="引当金(介護)" sheetId="108" r:id="rId17"/>
    <sheet name="補助金" sheetId="69" r:id="rId18"/>
    <sheet name="財源明細 " sheetId="119" r:id="rId19"/>
    <sheet name="財源情報明細" sheetId="71" r:id="rId20"/>
    <sheet name="資金明細（一般）" sheetId="72" r:id="rId21"/>
    <sheet name="資金明細 (国保)" sheetId="112" r:id="rId22"/>
    <sheet name="資金明細 (後期)" sheetId="113" r:id="rId23"/>
    <sheet name="資金明細 (介護）" sheetId="114" r:id="rId24"/>
  </sheets>
  <definedNames>
    <definedName name="_xlnm._FilterDatabase" localSheetId="1" hidden="1">'有形固定資産(一般会計等）'!$A$42:$I$42</definedName>
    <definedName name="_xlnm.Print_Area" localSheetId="13">'引当金(一般会計)'!$A$1:$H$13</definedName>
    <definedName name="_xlnm.Print_Area" localSheetId="16">'引当金(介護)'!$A$1:$H$10</definedName>
    <definedName name="_xlnm.Print_Area" localSheetId="15">'引当金(後期）'!$A$1:$H$9</definedName>
    <definedName name="_xlnm.Print_Area" localSheetId="14">'引当金(国保) '!$A$1:$H$10</definedName>
    <definedName name="_xlnm.Print_Area" localSheetId="3">'基金（一般会計）'!$B$1:$L$23</definedName>
    <definedName name="_xlnm.Print_Area" localSheetId="5">'基金（介護特会）'!$B$1:$M$11</definedName>
    <definedName name="_xlnm.Print_Area" localSheetId="4">'基金（国保特会）'!$B$1:$M$11</definedName>
    <definedName name="_xlnm.Print_Area" localSheetId="19">財源情報明細!$B$1:$I$10</definedName>
    <definedName name="_xlnm.Print_Area" localSheetId="18">'財源明細 '!$A$1:$G$22</definedName>
    <definedName name="_xlnm.Print_Area" localSheetId="6">'貸付金（対象なし）'!$B$1:$I$25</definedName>
    <definedName name="_xlnm.Print_Area" localSheetId="11">'地方債（借入先別）【一般会計】'!$A$1:$L$21</definedName>
    <definedName name="_xlnm.Print_Area" localSheetId="12">'地方債（利率別など）【一般会計】'!$A$1:$L$18</definedName>
    <definedName name="_xlnm.Print_Area" localSheetId="2">投資及び出資金の明細!$B$1:$N$36</definedName>
    <definedName name="_xlnm.Print_Area" localSheetId="0">附属明細書目次!$B$1:$C$22</definedName>
    <definedName name="_xlnm.Print_Area" localSheetId="17">補助金!$A$1:$I$24</definedName>
    <definedName name="_xlnm.Print_Area" localSheetId="7">'未収金及び長期延滞債権(一般会計）'!$A$1:$I$24</definedName>
    <definedName name="_xlnm.Print_Area" localSheetId="1">'有形固定資産(一般会計等）'!$A$1:$I$74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1" l="1"/>
  <c r="G9" i="71"/>
  <c r="G6" i="71"/>
  <c r="H23" i="71"/>
  <c r="E5" i="108"/>
  <c r="F21" i="69" l="1"/>
  <c r="D14" i="71" l="1"/>
  <c r="D16" i="71" s="1"/>
  <c r="H5" i="71" l="1"/>
  <c r="G5" i="71" s="1"/>
  <c r="F17" i="119" l="1"/>
  <c r="F16" i="119"/>
  <c r="H20" i="119"/>
  <c r="N17" i="120" l="1"/>
  <c r="N18" i="120"/>
  <c r="N19" i="120"/>
  <c r="N16" i="120"/>
  <c r="N10" i="120"/>
  <c r="N11" i="120"/>
  <c r="N12" i="120"/>
  <c r="N13" i="120"/>
  <c r="N14" i="120"/>
  <c r="N9" i="120"/>
  <c r="B11" i="121"/>
  <c r="J11" i="121" s="1"/>
  <c r="D5" i="121"/>
  <c r="E7" i="108"/>
  <c r="G8" i="68" l="1"/>
  <c r="F10" i="119"/>
  <c r="D9" i="108"/>
  <c r="C9" i="108"/>
  <c r="C9" i="102"/>
  <c r="F12" i="68"/>
  <c r="E12" i="68"/>
  <c r="D12" i="68"/>
  <c r="C12" i="68"/>
  <c r="G17" i="106"/>
  <c r="F5" i="71"/>
  <c r="E9" i="108"/>
  <c r="G5" i="108"/>
  <c r="G7" i="108"/>
  <c r="G6" i="108"/>
  <c r="G6" i="102"/>
  <c r="G5" i="102"/>
  <c r="G6" i="68"/>
  <c r="G9" i="68"/>
  <c r="G10" i="68"/>
  <c r="G5" i="68"/>
  <c r="C20" i="120"/>
  <c r="K20" i="120"/>
  <c r="H6" i="62"/>
  <c r="H7" i="62"/>
  <c r="H5" i="62"/>
  <c r="F5" i="62"/>
  <c r="J20" i="120"/>
  <c r="I20" i="120"/>
  <c r="H20" i="120"/>
  <c r="G20" i="120"/>
  <c r="F20" i="120"/>
  <c r="E20" i="120"/>
  <c r="D20" i="120"/>
  <c r="B20" i="120"/>
  <c r="N20" i="120" s="1"/>
  <c r="F8" i="69"/>
  <c r="D9" i="102"/>
  <c r="I7" i="63"/>
  <c r="E22" i="63"/>
  <c r="K33" i="62"/>
  <c r="M33" i="62"/>
  <c r="L19" i="62"/>
  <c r="L21" i="62"/>
  <c r="L23" i="62"/>
  <c r="L24" i="62"/>
  <c r="L25" i="62"/>
  <c r="L26" i="62"/>
  <c r="L28" i="62"/>
  <c r="L29" i="62"/>
  <c r="L30" i="62"/>
  <c r="L31" i="62"/>
  <c r="L18" i="62"/>
  <c r="D33" i="62"/>
  <c r="F19" i="119"/>
  <c r="F15" i="119"/>
  <c r="E6" i="71" s="1"/>
  <c r="G9" i="108" l="1"/>
  <c r="L22" i="62"/>
  <c r="F20" i="119"/>
  <c r="E9" i="71" s="1"/>
  <c r="E5" i="71" s="1"/>
  <c r="G11" i="71" s="1"/>
  <c r="H8" i="62"/>
  <c r="L32" i="62"/>
  <c r="L33" i="62" s="1"/>
  <c r="H17" i="116"/>
  <c r="G17" i="116"/>
  <c r="D17" i="116"/>
  <c r="C17" i="116"/>
  <c r="H12" i="116"/>
  <c r="G12" i="116"/>
  <c r="D12" i="116"/>
  <c r="C12" i="116"/>
  <c r="H21" i="74"/>
  <c r="G21" i="74"/>
  <c r="D21" i="74"/>
  <c r="C21" i="74"/>
  <c r="H8" i="115"/>
  <c r="G8" i="115"/>
  <c r="F8" i="115"/>
  <c r="E8" i="115"/>
  <c r="I7" i="115"/>
  <c r="J7" i="115" s="1"/>
  <c r="I6" i="115"/>
  <c r="J6" i="115" s="1"/>
  <c r="I16" i="63"/>
  <c r="J16" i="63" s="1"/>
  <c r="I15" i="63"/>
  <c r="J15" i="63" s="1"/>
  <c r="I14" i="63"/>
  <c r="I13" i="63"/>
  <c r="J13" i="63" s="1"/>
  <c r="D9" i="71" l="1"/>
  <c r="J14" i="63"/>
  <c r="J8" i="115"/>
  <c r="I8" i="115"/>
  <c r="C9" i="114"/>
  <c r="C9" i="113"/>
  <c r="C9" i="112"/>
  <c r="H6" i="111" l="1"/>
  <c r="G5" i="104" l="1"/>
  <c r="C17" i="106" l="1"/>
  <c r="I9" i="63" l="1"/>
  <c r="J9" i="63" l="1"/>
  <c r="H24" i="111"/>
  <c r="G24" i="111"/>
  <c r="F24" i="111"/>
  <c r="E24" i="111"/>
  <c r="D24" i="111"/>
  <c r="C9" i="72" l="1"/>
  <c r="K14" i="62" l="1"/>
  <c r="H14" i="62"/>
  <c r="F14" i="62"/>
  <c r="E14" i="62"/>
  <c r="D14" i="62"/>
  <c r="L36" i="62" s="1"/>
  <c r="L14" i="62"/>
  <c r="G6" i="104" l="1"/>
  <c r="G9" i="102" l="1"/>
  <c r="F9" i="108"/>
  <c r="D17" i="106"/>
  <c r="H12" i="106"/>
  <c r="G12" i="106"/>
  <c r="D12" i="106"/>
  <c r="C12" i="106"/>
  <c r="D23" i="65" l="1"/>
  <c r="C23" i="65"/>
  <c r="G23" i="65" l="1"/>
  <c r="J14" i="62" l="1"/>
  <c r="G14" i="62"/>
  <c r="J33" i="62"/>
  <c r="E33" i="62"/>
  <c r="F33" i="62"/>
  <c r="G33" i="62"/>
  <c r="H33" i="62"/>
  <c r="G8" i="104" l="1"/>
  <c r="F8" i="104"/>
  <c r="E8" i="104"/>
  <c r="D8" i="104"/>
  <c r="C8" i="104"/>
  <c r="F9" i="102"/>
  <c r="E9" i="102"/>
  <c r="I20" i="63" l="1"/>
  <c r="I8" i="63"/>
  <c r="I10" i="63"/>
  <c r="I11" i="63"/>
  <c r="J11" i="63" s="1"/>
  <c r="I12" i="63"/>
  <c r="J12" i="63" s="1"/>
  <c r="I17" i="63"/>
  <c r="J17" i="63" s="1"/>
  <c r="I18" i="63"/>
  <c r="J18" i="63" s="1"/>
  <c r="I19" i="63"/>
  <c r="J19" i="63" l="1"/>
  <c r="I21" i="63"/>
  <c r="I22" i="63" s="1"/>
  <c r="J20" i="63"/>
  <c r="J8" i="63"/>
  <c r="J10" i="63"/>
  <c r="J7" i="63"/>
  <c r="H8" i="86"/>
  <c r="G8" i="86"/>
  <c r="F8" i="86"/>
  <c r="E8" i="86"/>
  <c r="I7" i="86"/>
  <c r="J7" i="86" s="1"/>
  <c r="I6" i="86"/>
  <c r="J6" i="86" s="1"/>
  <c r="J21" i="63" l="1"/>
  <c r="J22" i="63" s="1"/>
  <c r="J8" i="86"/>
  <c r="I8" i="86"/>
  <c r="H12" i="74" l="1"/>
  <c r="G12" i="74"/>
  <c r="D12" i="74"/>
  <c r="C12" i="74"/>
  <c r="F6" i="62" l="1"/>
  <c r="I6" i="62" s="1"/>
  <c r="F7" i="62"/>
  <c r="I7" i="62" s="1"/>
  <c r="I5" i="62"/>
  <c r="G12" i="68" l="1"/>
  <c r="G12" i="65" l="1"/>
  <c r="H12" i="65"/>
  <c r="D12" i="65"/>
  <c r="C12" i="65"/>
  <c r="H23" i="65"/>
  <c r="F22" i="63"/>
  <c r="G22" i="63"/>
  <c r="H22" i="63"/>
  <c r="F8" i="62"/>
  <c r="I8" i="62" l="1"/>
  <c r="L35" i="62"/>
  <c r="F21" i="119"/>
  <c r="F22" i="69"/>
  <c r="H9" i="7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2" authorId="0" shapeId="0" xr:uid="{B92293E5-F5F2-452E-B62B-2EC2312AB10E}">
      <text>
        <r>
          <rPr>
            <b/>
            <sz val="9"/>
            <color indexed="81"/>
            <rFont val="MS P ゴシック"/>
            <family val="3"/>
            <charset val="128"/>
          </rPr>
          <t>PL減価償却費</t>
        </r>
      </text>
    </comment>
  </commentList>
</comments>
</file>

<file path=xl/sharedStrings.xml><?xml version="1.0" encoding="utf-8"?>
<sst xmlns="http://schemas.openxmlformats.org/spreadsheetml/2006/main" count="966" uniqueCount="353">
  <si>
    <t>減債基金</t>
    <rPh sb="0" eb="2">
      <t>ゲンサイ</t>
    </rPh>
    <rPh sb="2" eb="4">
      <t>キキン</t>
    </rPh>
    <phoneticPr fontId="2"/>
  </si>
  <si>
    <t>合計</t>
    <rPh sb="0" eb="2">
      <t>ゴウケイ</t>
    </rPh>
    <phoneticPr fontId="2"/>
  </si>
  <si>
    <t>区分</t>
    <rPh sb="0" eb="2">
      <t>クブン</t>
    </rPh>
    <phoneticPr fontId="2"/>
  </si>
  <si>
    <t>―</t>
    <phoneticPr fontId="2"/>
  </si>
  <si>
    <t>有価証券</t>
    <rPh sb="0" eb="2">
      <t>ユウカ</t>
    </rPh>
    <rPh sb="2" eb="4">
      <t>ショウケン</t>
    </rPh>
    <phoneticPr fontId="2"/>
  </si>
  <si>
    <t>退職手当引当金</t>
    <rPh sb="0" eb="2">
      <t>タイショク</t>
    </rPh>
    <rPh sb="2" eb="4">
      <t>テアテ</t>
    </rPh>
    <rPh sb="4" eb="7">
      <t>ヒキアテキン</t>
    </rPh>
    <phoneticPr fontId="2"/>
  </si>
  <si>
    <t>損失補償等引当金</t>
    <rPh sb="0" eb="2">
      <t>ソンシツ</t>
    </rPh>
    <rPh sb="2" eb="4">
      <t>ホショウ</t>
    </rPh>
    <rPh sb="4" eb="5">
      <t>トウ</t>
    </rPh>
    <rPh sb="5" eb="8">
      <t>ヒキアテキン</t>
    </rPh>
    <phoneticPr fontId="2"/>
  </si>
  <si>
    <t>賞与等引当金</t>
    <rPh sb="0" eb="2">
      <t>ショウヨ</t>
    </rPh>
    <rPh sb="2" eb="3">
      <t>トウ</t>
    </rPh>
    <rPh sb="3" eb="6">
      <t>ヒキアテキン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</si>
  <si>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</si>
  <si>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</si>
  <si>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団体名</t>
    <rPh sb="0" eb="2">
      <t>ダンタイ</t>
    </rPh>
    <rPh sb="2" eb="3">
      <t>メイ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</si>
  <si>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</si>
  <si>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</si>
  <si>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</si>
  <si>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</si>
  <si>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</si>
  <si>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区分</t>
    <rPh sb="0" eb="2">
      <t>クブン</t>
    </rPh>
    <phoneticPr fontId="11"/>
  </si>
  <si>
    <t>合計</t>
    <rPh sb="0" eb="2">
      <t>ゴウケイ</t>
    </rPh>
    <phoneticPr fontId="11"/>
  </si>
  <si>
    <t>市場価格のあるもの</t>
    <rPh sb="0" eb="2">
      <t>シジョウ</t>
    </rPh>
    <rPh sb="2" eb="4">
      <t>カカク</t>
    </rPh>
    <phoneticPr fontId="11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</si>
  <si>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</si>
  <si>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</si>
  <si>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</si>
  <si>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</si>
  <si>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>評価差額
（C）－（E)
（F)</t>
    <rPh sb="0" eb="2">
      <t>ヒョウカ</t>
    </rPh>
    <rPh sb="2" eb="4">
      <t>サガク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</si>
  <si>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</si>
  <si>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</si>
  <si>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</si>
  <si>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</si>
  <si>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</si>
  <si>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</si>
  <si>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</si>
  <si>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</si>
  <si>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</si>
  <si>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</si>
  <si>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</si>
  <si>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</si>
  <si>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</si>
  <si>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</si>
  <si>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</si>
  <si>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2"/>
  </si>
  <si>
    <t>現金預金</t>
    <rPh sb="0" eb="2">
      <t>ゲンキン</t>
    </rPh>
    <rPh sb="2" eb="4">
      <t>ヨキン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</si>
  <si>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</si>
  <si>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</si>
  <si>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</si>
  <si>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</si>
  <si>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</si>
  <si>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</si>
  <si>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その他の貸付金</t>
    <rPh sb="2" eb="3">
      <t>タ</t>
    </rPh>
    <rPh sb="4" eb="7">
      <t>カシツケキン</t>
    </rPh>
    <phoneticPr fontId="11"/>
  </si>
  <si>
    <t>⑦未収金の明細</t>
    <rPh sb="1" eb="4">
      <t>ミシュウキン</t>
    </rPh>
    <rPh sb="5" eb="7">
      <t>メイサイ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</si>
  <si>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</si>
  <si>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</si>
  <si>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</si>
  <si>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</si>
  <si>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　　（株）○○</t>
    <rPh sb="3" eb="4">
      <t>カブ</t>
    </rPh>
    <phoneticPr fontId="2"/>
  </si>
  <si>
    <t>　　・・・・・</t>
    <phoneticPr fontId="2"/>
  </si>
  <si>
    <t>　　○○貸付金</t>
    <rPh sb="4" eb="6">
      <t>カシツケ</t>
    </rPh>
    <rPh sb="6" eb="7">
      <t>キン</t>
    </rPh>
    <phoneticPr fontId="2"/>
  </si>
  <si>
    <t>小計</t>
    <rPh sb="0" eb="2">
      <t>ショウケイ</t>
    </rPh>
    <phoneticPr fontId="11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</si>
  <si>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</si>
  <si>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</si>
  <si>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</si>
  <si>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地方債残高</t>
    <rPh sb="0" eb="3">
      <t>チホウサイ</t>
    </rPh>
    <rPh sb="3" eb="5">
      <t>ザンダカ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</si>
  <si>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</si>
  <si>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</si>
  <si>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</si>
  <si>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</si>
  <si>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</si>
  <si>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</si>
  <si>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</si>
  <si>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</si>
  <si>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</si>
  <si>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</si>
  <si>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</si>
  <si>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</si>
  <si>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</si>
  <si>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</si>
  <si>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</si>
  <si>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</si>
  <si>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</si>
  <si>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</si>
  <si>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</si>
  <si>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</si>
  <si>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</si>
  <si>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</si>
  <si>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</si>
  <si>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</si>
  <si>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</si>
  <si>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</si>
  <si>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</si>
  <si>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</si>
  <si>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</si>
  <si>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</si>
  <si>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</si>
  <si>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</si>
  <si>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</si>
  <si>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</si>
  <si>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</si>
  <si>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</si>
  <si>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</si>
  <si>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金額</t>
    <rPh sb="0" eb="2">
      <t>キンガク</t>
    </rPh>
    <phoneticPr fontId="2"/>
  </si>
  <si>
    <t>一般会計</t>
    <rPh sb="0" eb="2">
      <t>イッパン</t>
    </rPh>
    <rPh sb="2" eb="4">
      <t>カイケイ</t>
    </rPh>
    <phoneticPr fontId="2"/>
  </si>
  <si>
    <t>税収等</t>
    <rPh sb="0" eb="2">
      <t>ゼイシュウ</t>
    </rPh>
    <rPh sb="2" eb="3">
      <t>ナド</t>
    </rPh>
    <phoneticPr fontId="2"/>
  </si>
  <si>
    <t>小計</t>
    <rPh sb="0" eb="2">
      <t>ショウケイ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</si>
  <si>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</si>
  <si>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資本的
補助金</t>
    <rPh sb="0" eb="3">
      <t>シホンテキ</t>
    </rPh>
    <rPh sb="4" eb="7">
      <t>ホジョキン</t>
    </rPh>
    <phoneticPr fontId="11"/>
  </si>
  <si>
    <t>経常的
補助金</t>
    <rPh sb="0" eb="3">
      <t>ケイジョウテキ</t>
    </rPh>
    <rPh sb="4" eb="7">
      <t>ホジョキン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</si>
  <si>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</si>
  <si>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</si>
  <si>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</si>
  <si>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</si>
  <si>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</si>
  <si>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</si>
  <si>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</si>
  <si>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</si>
  <si>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</si>
  <si>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</si>
  <si>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現金</t>
    <rPh sb="0" eb="2">
      <t>ゲンキン</t>
    </rPh>
    <phoneticPr fontId="2"/>
  </si>
  <si>
    <t>要求払預金</t>
    <rPh sb="0" eb="2">
      <t>ヨウキュウ</t>
    </rPh>
    <rPh sb="2" eb="3">
      <t>ハラ</t>
    </rPh>
    <rPh sb="3" eb="5">
      <t>ヨキン</t>
    </rPh>
    <phoneticPr fontId="2"/>
  </si>
  <si>
    <t>短期投資</t>
    <rPh sb="0" eb="2">
      <t>タンキ</t>
    </rPh>
    <rPh sb="2" eb="4">
      <t>トウシ</t>
    </rPh>
    <phoneticPr fontId="2"/>
  </si>
  <si>
    <t>（単位：円）</t>
    <rPh sb="1" eb="3">
      <t>タンイ</t>
    </rPh>
    <rPh sb="4" eb="5">
      <t>エン</t>
    </rPh>
    <phoneticPr fontId="11"/>
  </si>
  <si>
    <t>附属明細書名</t>
    <rPh sb="0" eb="2">
      <t>フゾク</t>
    </rPh>
    <rPh sb="2" eb="5">
      <t>メイサイショ</t>
    </rPh>
    <rPh sb="5" eb="6">
      <t>メイ</t>
    </rPh>
    <phoneticPr fontId="2"/>
  </si>
  <si>
    <t>（単位：円）</t>
    <rPh sb="1" eb="3">
      <t>タンイ</t>
    </rPh>
    <rPh sb="4" eb="5">
      <t>エン</t>
    </rPh>
    <phoneticPr fontId="2"/>
  </si>
  <si>
    <t>流動・固定</t>
    <rPh sb="0" eb="2">
      <t>リュウドウ</t>
    </rPh>
    <rPh sb="3" eb="5">
      <t>コテイ</t>
    </rPh>
    <phoneticPr fontId="2"/>
  </si>
  <si>
    <t>流動</t>
    <rPh sb="0" eb="2">
      <t>リュウドウ</t>
    </rPh>
    <phoneticPr fontId="2"/>
  </si>
  <si>
    <t>固定</t>
    <rPh sb="0" eb="2">
      <t>コテイ</t>
    </rPh>
    <phoneticPr fontId="2"/>
  </si>
  <si>
    <t>貸借対照表</t>
    <rPh sb="0" eb="2">
      <t>タイシャク</t>
    </rPh>
    <rPh sb="2" eb="4">
      <t>タイショウ</t>
    </rPh>
    <rPh sb="4" eb="5">
      <t>ヒョウ</t>
    </rPh>
    <phoneticPr fontId="2"/>
  </si>
  <si>
    <t>財務書類名</t>
    <rPh sb="0" eb="2">
      <t>ザイム</t>
    </rPh>
    <rPh sb="2" eb="4">
      <t>ショルイ</t>
    </rPh>
    <rPh sb="4" eb="5">
      <t>メイ</t>
    </rPh>
    <phoneticPr fontId="2"/>
  </si>
  <si>
    <t>資産①有形固定資産の明細</t>
    <rPh sb="0" eb="2">
      <t>シサン</t>
    </rPh>
    <rPh sb="3" eb="4">
      <t>ユウ</t>
    </rPh>
    <rPh sb="4" eb="5">
      <t>カタチ</t>
    </rPh>
    <rPh sb="5" eb="7">
      <t>コテイ</t>
    </rPh>
    <rPh sb="7" eb="9">
      <t>シサン</t>
    </rPh>
    <rPh sb="10" eb="12">
      <t>メイサイ</t>
    </rPh>
    <phoneticPr fontId="2"/>
  </si>
  <si>
    <t>資産②有形固定資産の行政目的別明細</t>
    <rPh sb="0" eb="2">
      <t>シサン</t>
    </rPh>
    <rPh sb="3" eb="5">
      <t>ユウケイ</t>
    </rPh>
    <rPh sb="5" eb="7">
      <t>コテイ</t>
    </rPh>
    <rPh sb="7" eb="9">
      <t>シサン</t>
    </rPh>
    <rPh sb="10" eb="12">
      <t>ギョウセイ</t>
    </rPh>
    <rPh sb="12" eb="14">
      <t>モクテキ</t>
    </rPh>
    <rPh sb="14" eb="15">
      <t>ベツ</t>
    </rPh>
    <rPh sb="15" eb="17">
      <t>メイサイ</t>
    </rPh>
    <phoneticPr fontId="2"/>
  </si>
  <si>
    <t>資産③投資及び出資金の明細</t>
    <rPh sb="0" eb="2">
      <t>シサン</t>
    </rPh>
    <rPh sb="3" eb="5">
      <t>トウシ</t>
    </rPh>
    <rPh sb="5" eb="6">
      <t>オヨ</t>
    </rPh>
    <rPh sb="7" eb="10">
      <t>シュッシキン</t>
    </rPh>
    <rPh sb="11" eb="13">
      <t>メイサイ</t>
    </rPh>
    <phoneticPr fontId="2"/>
  </si>
  <si>
    <t>資産④基金の明細</t>
    <rPh sb="0" eb="2">
      <t>シサン</t>
    </rPh>
    <rPh sb="3" eb="5">
      <t>キキン</t>
    </rPh>
    <rPh sb="6" eb="8">
      <t>メイサイ</t>
    </rPh>
    <phoneticPr fontId="2"/>
  </si>
  <si>
    <t>資産⑤貸付金の明細</t>
    <rPh sb="0" eb="2">
      <t>シサン</t>
    </rPh>
    <rPh sb="3" eb="5">
      <t>カシツケ</t>
    </rPh>
    <rPh sb="5" eb="6">
      <t>キン</t>
    </rPh>
    <rPh sb="7" eb="9">
      <t>メイサイ</t>
    </rPh>
    <phoneticPr fontId="2"/>
  </si>
  <si>
    <t>資産⑥長期延滞債権の明細</t>
    <rPh sb="0" eb="2">
      <t>シサン</t>
    </rPh>
    <rPh sb="3" eb="5">
      <t>チョウキ</t>
    </rPh>
    <rPh sb="5" eb="7">
      <t>エンタイ</t>
    </rPh>
    <rPh sb="7" eb="9">
      <t>サイケン</t>
    </rPh>
    <rPh sb="10" eb="12">
      <t>メイサイ</t>
    </rPh>
    <phoneticPr fontId="2"/>
  </si>
  <si>
    <t>資産⑦未収金の明細</t>
    <rPh sb="0" eb="2">
      <t>シサン</t>
    </rPh>
    <rPh sb="3" eb="6">
      <t>ミシュウキン</t>
    </rPh>
    <rPh sb="7" eb="9">
      <t>メイサイ</t>
    </rPh>
    <phoneticPr fontId="2"/>
  </si>
  <si>
    <t>負債①地方債（借入先別）の明細</t>
    <rPh sb="0" eb="2">
      <t>フサイ</t>
    </rPh>
    <rPh sb="3" eb="6">
      <t>チホウサイ</t>
    </rPh>
    <rPh sb="7" eb="9">
      <t>カリイレ</t>
    </rPh>
    <rPh sb="9" eb="10">
      <t>サキ</t>
    </rPh>
    <rPh sb="10" eb="11">
      <t>ベツ</t>
    </rPh>
    <rPh sb="13" eb="15">
      <t>メイサイ</t>
    </rPh>
    <phoneticPr fontId="2"/>
  </si>
  <si>
    <t>負債②地方債（利率別）の明細</t>
    <rPh sb="0" eb="2">
      <t>フサイ</t>
    </rPh>
    <rPh sb="3" eb="6">
      <t>チホウサイ</t>
    </rPh>
    <rPh sb="7" eb="9">
      <t>リリツ</t>
    </rPh>
    <rPh sb="9" eb="10">
      <t>ベツ</t>
    </rPh>
    <rPh sb="12" eb="14">
      <t>メイサイ</t>
    </rPh>
    <phoneticPr fontId="2"/>
  </si>
  <si>
    <t>負債③地方債（返済期間別）の明細</t>
    <rPh sb="0" eb="2">
      <t>フサイ</t>
    </rPh>
    <rPh sb="3" eb="6">
      <t>チホウサイ</t>
    </rPh>
    <rPh sb="7" eb="9">
      <t>ヘンサイ</t>
    </rPh>
    <rPh sb="9" eb="11">
      <t>キカン</t>
    </rPh>
    <rPh sb="11" eb="12">
      <t>ベツ</t>
    </rPh>
    <rPh sb="14" eb="16">
      <t>メイサイ</t>
    </rPh>
    <phoneticPr fontId="2"/>
  </si>
  <si>
    <t>負債④特定の契約条項が付された地方債の概要</t>
    <rPh sb="0" eb="2">
      <t>フサイ</t>
    </rPh>
    <rPh sb="3" eb="5">
      <t>トクテイ</t>
    </rPh>
    <rPh sb="6" eb="8">
      <t>ケイヤク</t>
    </rPh>
    <rPh sb="8" eb="10">
      <t>ジョウコウ</t>
    </rPh>
    <rPh sb="11" eb="12">
      <t>フ</t>
    </rPh>
    <rPh sb="15" eb="18">
      <t>チホウサイ</t>
    </rPh>
    <rPh sb="19" eb="21">
      <t>ガイヨウ</t>
    </rPh>
    <phoneticPr fontId="2"/>
  </si>
  <si>
    <t>負債⑤引当金の明細</t>
    <rPh sb="0" eb="2">
      <t>フサイ</t>
    </rPh>
    <rPh sb="3" eb="5">
      <t>ヒキアテ</t>
    </rPh>
    <rPh sb="5" eb="6">
      <t>キン</t>
    </rPh>
    <rPh sb="7" eb="9">
      <t>メイサイ</t>
    </rPh>
    <phoneticPr fontId="2"/>
  </si>
  <si>
    <t>行政コスト計算書</t>
    <rPh sb="0" eb="2">
      <t>ギョウセイ</t>
    </rPh>
    <rPh sb="5" eb="8">
      <t>ケイサンショ</t>
    </rPh>
    <phoneticPr fontId="2"/>
  </si>
  <si>
    <t>補助金等の明細</t>
    <rPh sb="0" eb="3">
      <t>ホジョキン</t>
    </rPh>
    <rPh sb="3" eb="4">
      <t>ナド</t>
    </rPh>
    <rPh sb="5" eb="7">
      <t>メイサイ</t>
    </rPh>
    <phoneticPr fontId="2"/>
  </si>
  <si>
    <t>純資産変動計算書</t>
    <rPh sb="0" eb="1">
      <t>ジュン</t>
    </rPh>
    <rPh sb="1" eb="3">
      <t>シサン</t>
    </rPh>
    <rPh sb="3" eb="5">
      <t>ヘンドウ</t>
    </rPh>
    <rPh sb="5" eb="8">
      <t>ケイサンショ</t>
    </rPh>
    <phoneticPr fontId="2"/>
  </si>
  <si>
    <t>①財源の明細</t>
    <rPh sb="1" eb="3">
      <t>ザイゲン</t>
    </rPh>
    <rPh sb="4" eb="6">
      <t>メイサイ</t>
    </rPh>
    <phoneticPr fontId="2"/>
  </si>
  <si>
    <t>②財源情報の明細</t>
    <rPh sb="1" eb="3">
      <t>ザイゲン</t>
    </rPh>
    <rPh sb="3" eb="5">
      <t>ジョウホウ</t>
    </rPh>
    <rPh sb="6" eb="8">
      <t>メイサイ</t>
    </rPh>
    <phoneticPr fontId="2"/>
  </si>
  <si>
    <t>資金収支計算書</t>
    <rPh sb="0" eb="2">
      <t>シキン</t>
    </rPh>
    <rPh sb="2" eb="4">
      <t>シュウシ</t>
    </rPh>
    <rPh sb="4" eb="7">
      <t>ケイサンショ</t>
    </rPh>
    <phoneticPr fontId="2"/>
  </si>
  <si>
    <t>資金の明細</t>
    <rPh sb="0" eb="2">
      <t>シキン</t>
    </rPh>
    <rPh sb="3" eb="5">
      <t>メイサイ</t>
    </rPh>
    <phoneticPr fontId="2"/>
  </si>
  <si>
    <t>（単位：円）</t>
    <rPh sb="1" eb="3">
      <t>タンイ</t>
    </rPh>
    <rPh sb="4" eb="5">
      <t>エン</t>
    </rPh>
    <phoneticPr fontId="8"/>
  </si>
  <si>
    <t>名称（勘定科目）</t>
    <rPh sb="0" eb="2">
      <t>メイショウ</t>
    </rPh>
    <rPh sb="3" eb="5">
      <t>カンジョウ</t>
    </rPh>
    <rPh sb="5" eb="7">
      <t>カモク</t>
    </rPh>
    <phoneticPr fontId="11"/>
  </si>
  <si>
    <t>　　個人市民税</t>
    <rPh sb="2" eb="4">
      <t>コジン</t>
    </rPh>
    <rPh sb="4" eb="7">
      <t>シミンゼイ</t>
    </rPh>
    <phoneticPr fontId="11"/>
  </si>
  <si>
    <t>　　法人市民税</t>
    <rPh sb="2" eb="4">
      <t>ホウジン</t>
    </rPh>
    <rPh sb="4" eb="7">
      <t>シミンゼイ</t>
    </rPh>
    <phoneticPr fontId="11"/>
  </si>
  <si>
    <t>　　固定・都計税</t>
    <rPh sb="2" eb="4">
      <t>コテイ</t>
    </rPh>
    <rPh sb="5" eb="7">
      <t>トケイ</t>
    </rPh>
    <rPh sb="7" eb="8">
      <t>ゼイ</t>
    </rPh>
    <phoneticPr fontId="11"/>
  </si>
  <si>
    <t>　　軽自動車税</t>
    <rPh sb="2" eb="6">
      <t>ケイジドウシャ</t>
    </rPh>
    <rPh sb="6" eb="7">
      <t>ゼイ</t>
    </rPh>
    <phoneticPr fontId="11"/>
  </si>
  <si>
    <t>④基金の明細 ：一般会計</t>
    <rPh sb="8" eb="10">
      <t>イッパン</t>
    </rPh>
    <rPh sb="10" eb="12">
      <t>カイケイ</t>
    </rPh>
    <phoneticPr fontId="11"/>
  </si>
  <si>
    <t>⑥長期延滞債権の明細　：一般会計</t>
    <rPh sb="1" eb="3">
      <t>チョウキ</t>
    </rPh>
    <rPh sb="3" eb="5">
      <t>エンタイ</t>
    </rPh>
    <rPh sb="5" eb="7">
      <t>サイケン</t>
    </rPh>
    <rPh sb="8" eb="10">
      <t>メイサイ</t>
    </rPh>
    <rPh sb="12" eb="14">
      <t>イッパン</t>
    </rPh>
    <rPh sb="14" eb="16">
      <t>カイケイ</t>
    </rPh>
    <phoneticPr fontId="11"/>
  </si>
  <si>
    <t>⑤引当金の明細　：一般会計</t>
    <rPh sb="1" eb="4">
      <t>ヒキアテキン</t>
    </rPh>
    <rPh sb="5" eb="7">
      <t>メイサイ</t>
    </rPh>
    <rPh sb="9" eb="11">
      <t>イッパン</t>
    </rPh>
    <phoneticPr fontId="11"/>
  </si>
  <si>
    <t>【通常分】</t>
  </si>
  <si>
    <t>【特別分】</t>
  </si>
  <si>
    <t>合計</t>
  </si>
  <si>
    <t>③投資及び出資金の明細　：一般会計</t>
    <phoneticPr fontId="11"/>
  </si>
  <si>
    <t>①地方債（借入先別）の明細　：一般会計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</si>
  <si>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②地方債（利率別）の明細　：一般会計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</si>
  <si>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③地方債（返済期間別）の明細　：一般会計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</si>
  <si>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④特定の契約条項が付された地方債の概要　：一般会計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</si>
  <si>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固定</t>
    <rPh sb="0" eb="2">
      <t>コテイ</t>
    </rPh>
    <phoneticPr fontId="2"/>
  </si>
  <si>
    <t>国民健康保険基金</t>
    <rPh sb="0" eb="2">
      <t>コクミン</t>
    </rPh>
    <rPh sb="2" eb="4">
      <t>ケンコウ</t>
    </rPh>
    <rPh sb="4" eb="6">
      <t>ホケン</t>
    </rPh>
    <rPh sb="6" eb="8">
      <t>キキン</t>
    </rPh>
    <phoneticPr fontId="2"/>
  </si>
  <si>
    <t>　　固定資産税</t>
    <rPh sb="2" eb="4">
      <t>コテイ</t>
    </rPh>
    <rPh sb="4" eb="6">
      <t>シサン</t>
    </rPh>
    <rPh sb="6" eb="7">
      <t>トゼイ</t>
    </rPh>
    <phoneticPr fontId="11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</si>
  <si>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</si>
  <si>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</si>
  <si>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</si>
  <si>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その他</t>
    <rPh sb="2" eb="3">
      <t>タ</t>
    </rPh>
    <phoneticPr fontId="2"/>
  </si>
  <si>
    <t>東海旅客鉄道株式会社（有価証券）</t>
    <rPh sb="0" eb="2">
      <t>トウカイ</t>
    </rPh>
    <rPh sb="2" eb="4">
      <t>リョキャク</t>
    </rPh>
    <rPh sb="4" eb="6">
      <t>テツドウ</t>
    </rPh>
    <rPh sb="6" eb="8">
      <t>カブシキ</t>
    </rPh>
    <rPh sb="8" eb="10">
      <t>カイシャ</t>
    </rPh>
    <rPh sb="11" eb="13">
      <t>ユウカ</t>
    </rPh>
    <rPh sb="13" eb="15">
      <t>ショウケン</t>
    </rPh>
    <phoneticPr fontId="2"/>
  </si>
  <si>
    <t>名古屋鉄道株式会社（有価証券）</t>
    <rPh sb="0" eb="3">
      <t>ナゴヤ</t>
    </rPh>
    <rPh sb="3" eb="5">
      <t>テツドウ</t>
    </rPh>
    <rPh sb="5" eb="7">
      <t>カブシキ</t>
    </rPh>
    <rPh sb="7" eb="9">
      <t>カイシャ</t>
    </rPh>
    <rPh sb="10" eb="12">
      <t>ユウカ</t>
    </rPh>
    <rPh sb="12" eb="14">
      <t>ショウケン</t>
    </rPh>
    <phoneticPr fontId="2"/>
  </si>
  <si>
    <t>近畿日本鉄道株式会社（有価証券）</t>
    <rPh sb="0" eb="2">
      <t>キンキ</t>
    </rPh>
    <rPh sb="2" eb="4">
      <t>ニホン</t>
    </rPh>
    <rPh sb="4" eb="6">
      <t>テツドウ</t>
    </rPh>
    <rPh sb="6" eb="8">
      <t>カブシキ</t>
    </rPh>
    <rPh sb="8" eb="10">
      <t>カイシャ</t>
    </rPh>
    <rPh sb="11" eb="13">
      <t>ユウカ</t>
    </rPh>
    <rPh sb="13" eb="15">
      <t>ショウケン</t>
    </rPh>
    <phoneticPr fontId="2"/>
  </si>
  <si>
    <t>なし</t>
    <phoneticPr fontId="2"/>
  </si>
  <si>
    <t>岐阜県名産販売株式会社（有価証券）</t>
    <rPh sb="0" eb="3">
      <t>ギフケン</t>
    </rPh>
    <rPh sb="3" eb="5">
      <t>メイサン</t>
    </rPh>
    <rPh sb="5" eb="7">
      <t>ハンバイ</t>
    </rPh>
    <rPh sb="7" eb="9">
      <t>カブシキ</t>
    </rPh>
    <rPh sb="9" eb="11">
      <t>カイシャ</t>
    </rPh>
    <rPh sb="12" eb="14">
      <t>ユウカ</t>
    </rPh>
    <rPh sb="14" eb="16">
      <t>ショウケン</t>
    </rPh>
    <phoneticPr fontId="2"/>
  </si>
  <si>
    <t>株式会社岐阜放送（有価証券）</t>
    <rPh sb="0" eb="2">
      <t>カブシキ</t>
    </rPh>
    <rPh sb="2" eb="4">
      <t>カイシャ</t>
    </rPh>
    <rPh sb="4" eb="6">
      <t>ギフ</t>
    </rPh>
    <rPh sb="6" eb="8">
      <t>ホウソウ</t>
    </rPh>
    <rPh sb="9" eb="11">
      <t>ユウカ</t>
    </rPh>
    <rPh sb="11" eb="13">
      <t>ショウケン</t>
    </rPh>
    <phoneticPr fontId="2"/>
  </si>
  <si>
    <t>株式会社岐阜フットボールクラブ（有価証券）</t>
    <rPh sb="0" eb="2">
      <t>カブシキ</t>
    </rPh>
    <rPh sb="2" eb="4">
      <t>カイシャ</t>
    </rPh>
    <rPh sb="4" eb="6">
      <t>ギフ</t>
    </rPh>
    <rPh sb="16" eb="18">
      <t>ユウカ</t>
    </rPh>
    <rPh sb="18" eb="20">
      <t>ショウケン</t>
    </rPh>
    <phoneticPr fontId="2"/>
  </si>
  <si>
    <t>取得原価
（前年度簿価）
（E)</t>
    <rPh sb="0" eb="2">
      <t>シュトク</t>
    </rPh>
    <rPh sb="2" eb="4">
      <t>ゲンカ</t>
    </rPh>
    <rPh sb="6" eb="9">
      <t>ゼンネンド</t>
    </rPh>
    <rPh sb="9" eb="11">
      <t>ボカ</t>
    </rPh>
    <phoneticPr fontId="11"/>
  </si>
  <si>
    <t>徴収不能引当金（固定）</t>
    <rPh sb="0" eb="2">
      <t>チョウシュウ</t>
    </rPh>
    <rPh sb="2" eb="4">
      <t>フノウ</t>
    </rPh>
    <rPh sb="8" eb="10">
      <t>コテイ</t>
    </rPh>
    <phoneticPr fontId="2"/>
  </si>
  <si>
    <t>徴収不能引当金（流動）</t>
    <rPh sb="0" eb="2">
      <t>チョウシュウ</t>
    </rPh>
    <rPh sb="2" eb="4">
      <t>フノウ</t>
    </rPh>
    <rPh sb="8" eb="10">
      <t>リュウドウ</t>
    </rPh>
    <phoneticPr fontId="2"/>
  </si>
  <si>
    <t>事業用資産</t>
  </si>
  <si>
    <t>　土地</t>
  </si>
  <si>
    <t>　建物</t>
  </si>
  <si>
    <t>　建物付属設備</t>
  </si>
  <si>
    <t>　工作物</t>
  </si>
  <si>
    <t>インフラ資産</t>
  </si>
  <si>
    <t>　道路（公共土地）</t>
  </si>
  <si>
    <t>　河川（公共土地）</t>
  </si>
  <si>
    <t>　公園（公共土地）</t>
  </si>
  <si>
    <t>　防火水槽（公共土地）</t>
  </si>
  <si>
    <t>　農道（公共土地）</t>
  </si>
  <si>
    <t>　公園（公共建物）</t>
  </si>
  <si>
    <t>　橋梁（公共工作物）</t>
  </si>
  <si>
    <t>　道路（公共工作物）</t>
  </si>
  <si>
    <t>　河川（公共工作物）</t>
  </si>
  <si>
    <t>　公園（公共工作物）</t>
  </si>
  <si>
    <t>　防火水槽（公共工作物）</t>
  </si>
  <si>
    <t>　農道（公共工作物）</t>
  </si>
  <si>
    <t>　林道（公共工作物）</t>
  </si>
  <si>
    <t>　その他（公共工作物）</t>
  </si>
  <si>
    <t>　公共用財産建設仮勘定</t>
  </si>
  <si>
    <t>物品</t>
  </si>
  <si>
    <t>　物品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</si>
  <si>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</si>
  <si>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</si>
  <si>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</si>
  <si>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</si>
  <si>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</si>
  <si>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前年度末残高_x000D_
(A)</t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</si>
  <si>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</si>
  <si>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</si>
  <si>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</si>
  <si>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</si>
  <si>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</si>
  <si>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</si>
  <si>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</si>
  <si>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</si>
  <si>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（単位：円）</t>
    <phoneticPr fontId="2"/>
  </si>
  <si>
    <t>一般社団法人岐阜県野菜価格安定基金協会(出資金)</t>
    <rPh sb="0" eb="2">
      <t>イッパン</t>
    </rPh>
    <rPh sb="2" eb="4">
      <t>シャダン</t>
    </rPh>
    <rPh sb="4" eb="6">
      <t>ホウジン</t>
    </rPh>
    <rPh sb="6" eb="9">
      <t>ギフケン</t>
    </rPh>
    <rPh sb="9" eb="11">
      <t>ヤサイ</t>
    </rPh>
    <rPh sb="11" eb="13">
      <t>カカク</t>
    </rPh>
    <rPh sb="13" eb="15">
      <t>アンテイ</t>
    </rPh>
    <rPh sb="15" eb="17">
      <t>キキン</t>
    </rPh>
    <rPh sb="17" eb="19">
      <t>キョウカイ</t>
    </rPh>
    <rPh sb="20" eb="23">
      <t>シュッシキン</t>
    </rPh>
    <phoneticPr fontId="2"/>
  </si>
  <si>
    <t>公益財団法人岐阜県森林公社(出資金)</t>
    <rPh sb="0" eb="2">
      <t>コウエキ</t>
    </rPh>
    <rPh sb="2" eb="4">
      <t>ザイダン</t>
    </rPh>
    <rPh sb="4" eb="6">
      <t>ホウジン</t>
    </rPh>
    <rPh sb="6" eb="9">
      <t>ギフケン</t>
    </rPh>
    <rPh sb="9" eb="11">
      <t>シンリン</t>
    </rPh>
    <rPh sb="11" eb="13">
      <t>コウシャ</t>
    </rPh>
    <rPh sb="14" eb="17">
      <t>シュッシキン</t>
    </rPh>
    <phoneticPr fontId="2"/>
  </si>
  <si>
    <t>地方公共団体金融機構(出資金)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1" eb="14">
      <t>シュッシキン</t>
    </rPh>
    <phoneticPr fontId="2"/>
  </si>
  <si>
    <t>岐阜県信用保証協会(出捐金)</t>
    <rPh sb="0" eb="3">
      <t>ギフケン</t>
    </rPh>
    <rPh sb="3" eb="5">
      <t>シンヨウ</t>
    </rPh>
    <rPh sb="5" eb="7">
      <t>ホショウ</t>
    </rPh>
    <rPh sb="7" eb="9">
      <t>キョウカイ</t>
    </rPh>
    <rPh sb="10" eb="12">
      <t>シュツエン</t>
    </rPh>
    <rPh sb="12" eb="13">
      <t>キン</t>
    </rPh>
    <phoneticPr fontId="2"/>
  </si>
  <si>
    <t>公益財団法人岐阜県教育文化財団(出捐金)</t>
    <rPh sb="0" eb="2">
      <t>コウエキ</t>
    </rPh>
    <rPh sb="2" eb="4">
      <t>ザイダン</t>
    </rPh>
    <rPh sb="4" eb="6">
      <t>ホウジン</t>
    </rPh>
    <rPh sb="6" eb="9">
      <t>ギフケン</t>
    </rPh>
    <rPh sb="9" eb="11">
      <t>キョウイク</t>
    </rPh>
    <rPh sb="11" eb="13">
      <t>ブンカ</t>
    </rPh>
    <rPh sb="13" eb="15">
      <t>ザイダン</t>
    </rPh>
    <rPh sb="16" eb="18">
      <t>シュツエン</t>
    </rPh>
    <rPh sb="18" eb="19">
      <t>キン</t>
    </rPh>
    <phoneticPr fontId="2"/>
  </si>
  <si>
    <t>一般社団法人岐阜県畜産協会(寄託金)</t>
    <rPh sb="0" eb="2">
      <t>イッパン</t>
    </rPh>
    <rPh sb="2" eb="4">
      <t>シャダン</t>
    </rPh>
    <rPh sb="4" eb="6">
      <t>ホウジン</t>
    </rPh>
    <rPh sb="6" eb="9">
      <t>ギフケン</t>
    </rPh>
    <rPh sb="9" eb="11">
      <t>チクサン</t>
    </rPh>
    <rPh sb="11" eb="13">
      <t>キョウカイ</t>
    </rPh>
    <rPh sb="14" eb="17">
      <t>キタクキン</t>
    </rPh>
    <phoneticPr fontId="2"/>
  </si>
  <si>
    <t xml:space="preserve">    雑入</t>
    <rPh sb="4" eb="6">
      <t>ザツニュウ</t>
    </rPh>
    <phoneticPr fontId="2"/>
  </si>
  <si>
    <t>⑥長期延滞債権の明細　：後期高齢者医療特別会計</t>
    <rPh sb="1" eb="3">
      <t>チョウキ</t>
    </rPh>
    <rPh sb="3" eb="5">
      <t>エンタイ</t>
    </rPh>
    <rPh sb="5" eb="7">
      <t>サイケン</t>
    </rPh>
    <rPh sb="8" eb="10">
      <t>メイサイ</t>
    </rPh>
    <rPh sb="12" eb="14">
      <t>コウキ</t>
    </rPh>
    <rPh sb="14" eb="16">
      <t>コウレイ</t>
    </rPh>
    <rPh sb="16" eb="17">
      <t>シャ</t>
    </rPh>
    <rPh sb="17" eb="19">
      <t>イリョウ</t>
    </rPh>
    <rPh sb="19" eb="21">
      <t>トクベツ</t>
    </rPh>
    <phoneticPr fontId="11"/>
  </si>
  <si>
    <t>後期高齢者医療保険料</t>
    <rPh sb="0" eb="7">
      <t>コウキコウレイシャイリョウ</t>
    </rPh>
    <rPh sb="7" eb="10">
      <t>ホケンリョウ</t>
    </rPh>
    <phoneticPr fontId="11"/>
  </si>
  <si>
    <t>　その他</t>
    <rPh sb="3" eb="4">
      <t>ホカ</t>
    </rPh>
    <phoneticPr fontId="2"/>
  </si>
  <si>
    <t>　臨時財政対策債</t>
    <rPh sb="1" eb="3">
      <t>リンジ</t>
    </rPh>
    <rPh sb="3" eb="5">
      <t>ザイセイ</t>
    </rPh>
    <rPh sb="5" eb="7">
      <t>タイサク</t>
    </rPh>
    <rPh sb="7" eb="8">
      <t>サイ</t>
    </rPh>
    <phoneticPr fontId="2"/>
  </si>
  <si>
    <t>　臨時税収補填債</t>
    <rPh sb="1" eb="3">
      <t>リンジ</t>
    </rPh>
    <rPh sb="3" eb="5">
      <t>ゼイシュウ</t>
    </rPh>
    <rPh sb="5" eb="7">
      <t>ホテン</t>
    </rPh>
    <rPh sb="7" eb="8">
      <t>サイ</t>
    </rPh>
    <phoneticPr fontId="2"/>
  </si>
  <si>
    <t>　減税補填債</t>
    <rPh sb="1" eb="3">
      <t>ゲンゼイ</t>
    </rPh>
    <rPh sb="3" eb="6">
      <t>ホテンサイ</t>
    </rPh>
    <phoneticPr fontId="2"/>
  </si>
  <si>
    <t>⑤貸付金の明細</t>
    <phoneticPr fontId="11"/>
  </si>
  <si>
    <t>長期貸付金</t>
    <rPh sb="0" eb="2">
      <t>チョウキ</t>
    </rPh>
    <rPh sb="2" eb="5">
      <t>カシツケキン</t>
    </rPh>
    <phoneticPr fontId="2"/>
  </si>
  <si>
    <t>短期貸付金</t>
    <rPh sb="0" eb="2">
      <t>タンキ</t>
    </rPh>
    <rPh sb="2" eb="5">
      <t>カシツケキン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</si>
  <si>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</si>
  <si>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</si>
  <si>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</si>
  <si>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-</t>
    <phoneticPr fontId="2"/>
  </si>
  <si>
    <t>　林道（公共土地）</t>
  </si>
  <si>
    <t>　その他（公共土地）</t>
  </si>
  <si>
    <t>一般被保険者返納金</t>
    <rPh sb="0" eb="2">
      <t>イッパン</t>
    </rPh>
    <rPh sb="2" eb="3">
      <t>ヒ</t>
    </rPh>
    <rPh sb="3" eb="5">
      <t>ホケン</t>
    </rPh>
    <rPh sb="5" eb="6">
      <t>シャ</t>
    </rPh>
    <rPh sb="6" eb="8">
      <t>ヘンノウ</t>
    </rPh>
    <rPh sb="8" eb="9">
      <t>キン</t>
    </rPh>
    <phoneticPr fontId="11"/>
  </si>
  <si>
    <t>会計：一般会計</t>
    <rPh sb="0" eb="2">
      <t>カイケイ</t>
    </rPh>
    <rPh sb="3" eb="5">
      <t>イッパン</t>
    </rPh>
    <rPh sb="5" eb="7">
      <t>カイケイ</t>
    </rPh>
    <phoneticPr fontId="2"/>
  </si>
  <si>
    <t>会計：国民健康保険事業特別会計</t>
    <rPh sb="0" eb="2">
      <t>カイケイ</t>
    </rPh>
    <rPh sb="3" eb="5">
      <t>コクミン</t>
    </rPh>
    <rPh sb="5" eb="7">
      <t>ケンコウ</t>
    </rPh>
    <rPh sb="7" eb="9">
      <t>ホケン</t>
    </rPh>
    <rPh sb="9" eb="11">
      <t>ジギョウ</t>
    </rPh>
    <rPh sb="11" eb="13">
      <t>トクベツ</t>
    </rPh>
    <rPh sb="13" eb="15">
      <t>カイケイ</t>
    </rPh>
    <phoneticPr fontId="2"/>
  </si>
  <si>
    <t>会計：後期高齢者医療特別会計</t>
    <rPh sb="0" eb="2">
      <t>カイケイ</t>
    </rPh>
    <rPh sb="3" eb="8">
      <t>コウキコウレイシャ</t>
    </rPh>
    <rPh sb="8" eb="10">
      <t>イリョウ</t>
    </rPh>
    <rPh sb="10" eb="12">
      <t>トクベツ</t>
    </rPh>
    <rPh sb="12" eb="14">
      <t>カイケイ</t>
    </rPh>
    <phoneticPr fontId="2"/>
  </si>
  <si>
    <t>会計：介護保険特別会計</t>
    <rPh sb="0" eb="2">
      <t>カイケイ</t>
    </rPh>
    <rPh sb="3" eb="5">
      <t>カイゴ</t>
    </rPh>
    <rPh sb="5" eb="7">
      <t>ホケン</t>
    </rPh>
    <rPh sb="7" eb="9">
      <t>トクベツ</t>
    </rPh>
    <rPh sb="9" eb="11">
      <t>カイケイ</t>
    </rPh>
    <phoneticPr fontId="2"/>
  </si>
  <si>
    <t>いきがい基金</t>
    <rPh sb="4" eb="6">
      <t>キキン</t>
    </rPh>
    <phoneticPr fontId="2"/>
  </si>
  <si>
    <t>環境整備基金</t>
    <rPh sb="0" eb="2">
      <t>カンキョウ</t>
    </rPh>
    <rPh sb="2" eb="4">
      <t>セイビ</t>
    </rPh>
    <rPh sb="4" eb="6">
      <t>キキン</t>
    </rPh>
    <phoneticPr fontId="2"/>
  </si>
  <si>
    <t>ふるさと農村活性化対策基金</t>
    <rPh sb="4" eb="6">
      <t>ノウソン</t>
    </rPh>
    <rPh sb="6" eb="9">
      <t>カッセイカ</t>
    </rPh>
    <rPh sb="9" eb="11">
      <t>タイサク</t>
    </rPh>
    <rPh sb="11" eb="13">
      <t>キキン</t>
    </rPh>
    <phoneticPr fontId="2"/>
  </si>
  <si>
    <t>まちづくり基金</t>
    <rPh sb="5" eb="7">
      <t>キキン</t>
    </rPh>
    <phoneticPr fontId="2"/>
  </si>
  <si>
    <t>山川橋整備基金</t>
    <rPh sb="0" eb="1">
      <t>ヤマ</t>
    </rPh>
    <rPh sb="1" eb="2">
      <t>カワ</t>
    </rPh>
    <rPh sb="2" eb="3">
      <t>ハシ</t>
    </rPh>
    <rPh sb="3" eb="5">
      <t>セイビ</t>
    </rPh>
    <rPh sb="5" eb="7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</si>
  <si>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</si>
  <si>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スポーツ振興基金</t>
    <rPh sb="4" eb="6">
      <t>シンコウ</t>
    </rPh>
    <rPh sb="6" eb="8">
      <t>キキン</t>
    </rPh>
    <phoneticPr fontId="2"/>
  </si>
  <si>
    <t>子ども育成基金</t>
    <rPh sb="0" eb="1">
      <t>コ</t>
    </rPh>
    <rPh sb="3" eb="5">
      <t>イクセイ</t>
    </rPh>
    <rPh sb="5" eb="7">
      <t>キキン</t>
    </rPh>
    <phoneticPr fontId="2"/>
  </si>
  <si>
    <t>企業立地促進奨励金準備基金</t>
    <rPh sb="0" eb="2">
      <t>キギョウ</t>
    </rPh>
    <rPh sb="2" eb="4">
      <t>リッチ</t>
    </rPh>
    <rPh sb="4" eb="6">
      <t>ソクシン</t>
    </rPh>
    <rPh sb="6" eb="9">
      <t>ショウレイキン</t>
    </rPh>
    <rPh sb="9" eb="11">
      <t>ジュンビ</t>
    </rPh>
    <rPh sb="11" eb="13">
      <t>キキン</t>
    </rPh>
    <phoneticPr fontId="2"/>
  </si>
  <si>
    <t>小学校建設基金</t>
    <rPh sb="0" eb="3">
      <t>ショウガッコウ</t>
    </rPh>
    <rPh sb="3" eb="5">
      <t>ケンセツ</t>
    </rPh>
    <rPh sb="5" eb="7">
      <t>キキン</t>
    </rPh>
    <phoneticPr fontId="2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</si>
  <si>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2"/>
  </si>
  <si>
    <t>収入印紙等購買基金</t>
    <rPh sb="0" eb="2">
      <t>シュウニュウ</t>
    </rPh>
    <rPh sb="2" eb="4">
      <t>インシ</t>
    </rPh>
    <rPh sb="4" eb="5">
      <t>ナド</t>
    </rPh>
    <rPh sb="5" eb="7">
      <t>コウバイ</t>
    </rPh>
    <rPh sb="7" eb="9">
      <t>キキン</t>
    </rPh>
    <phoneticPr fontId="2"/>
  </si>
  <si>
    <t>国民健康保険高額医療費
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イリョウヒ</t>
    </rPh>
    <rPh sb="12" eb="14">
      <t>シキン</t>
    </rPh>
    <rPh sb="14" eb="16">
      <t>カシツケ</t>
    </rPh>
    <rPh sb="16" eb="18">
      <t>キキン</t>
    </rPh>
    <phoneticPr fontId="2"/>
  </si>
  <si>
    <t>④基金の明細 ：国民健康保険事業特別会計</t>
    <rPh sb="8" eb="10">
      <t>コクミン</t>
    </rPh>
    <rPh sb="10" eb="12">
      <t>ケンコウ</t>
    </rPh>
    <rPh sb="12" eb="14">
      <t>ホケン</t>
    </rPh>
    <rPh sb="14" eb="16">
      <t>ジギョウ</t>
    </rPh>
    <rPh sb="16" eb="18">
      <t>トクベツ</t>
    </rPh>
    <rPh sb="18" eb="20">
      <t>カイケイ</t>
    </rPh>
    <rPh sb="19" eb="20">
      <t>コッカイ</t>
    </rPh>
    <phoneticPr fontId="11"/>
  </si>
  <si>
    <t>④基金の明細 ：介護保険特別会計</t>
    <rPh sb="8" eb="10">
      <t>カイゴ</t>
    </rPh>
    <rPh sb="10" eb="12">
      <t>ホケン</t>
    </rPh>
    <rPh sb="12" eb="14">
      <t>トクベツ</t>
    </rPh>
    <rPh sb="14" eb="16">
      <t>カイケイ</t>
    </rPh>
    <rPh sb="15" eb="16">
      <t>コッカイ</t>
    </rPh>
    <phoneticPr fontId="11"/>
  </si>
  <si>
    <t>介護保険介護給付費準備基金</t>
    <rPh sb="0" eb="2">
      <t>カイゴ</t>
    </rPh>
    <rPh sb="2" eb="4">
      <t>ホケン</t>
    </rPh>
    <rPh sb="4" eb="6">
      <t>カイゴ</t>
    </rPh>
    <rPh sb="6" eb="8">
      <t>キュウフ</t>
    </rPh>
    <rPh sb="8" eb="9">
      <t>ヒ</t>
    </rPh>
    <rPh sb="9" eb="11">
      <t>ジュンビ</t>
    </rPh>
    <rPh sb="11" eb="13">
      <t>キキン</t>
    </rPh>
    <phoneticPr fontId="2"/>
  </si>
  <si>
    <t>　　個人町民税</t>
    <rPh sb="2" eb="4">
      <t>コジン</t>
    </rPh>
    <rPh sb="4" eb="6">
      <t>チョウミン</t>
    </rPh>
    <rPh sb="6" eb="7">
      <t>ゼイ</t>
    </rPh>
    <phoneticPr fontId="11"/>
  </si>
  <si>
    <t>　　法人町民税</t>
    <rPh sb="2" eb="4">
      <t>ホウジン</t>
    </rPh>
    <rPh sb="4" eb="6">
      <t>チョウミン</t>
    </rPh>
    <rPh sb="6" eb="7">
      <t>ゼイ</t>
    </rPh>
    <phoneticPr fontId="11"/>
  </si>
  <si>
    <t>　　社会福祉費負担金</t>
    <rPh sb="2" eb="4">
      <t>シャカイ</t>
    </rPh>
    <rPh sb="4" eb="6">
      <t>フクシ</t>
    </rPh>
    <rPh sb="6" eb="7">
      <t>ヒ</t>
    </rPh>
    <rPh sb="7" eb="9">
      <t>フタン</t>
    </rPh>
    <rPh sb="9" eb="10">
      <t>キン</t>
    </rPh>
    <phoneticPr fontId="2"/>
  </si>
  <si>
    <t>　　児童福祉費負担金</t>
    <rPh sb="2" eb="4">
      <t>ジドウ</t>
    </rPh>
    <rPh sb="4" eb="6">
      <t>フクシ</t>
    </rPh>
    <rPh sb="6" eb="7">
      <t>ヒ</t>
    </rPh>
    <rPh sb="7" eb="9">
      <t>フタン</t>
    </rPh>
    <rPh sb="9" eb="10">
      <t>キン</t>
    </rPh>
    <phoneticPr fontId="2"/>
  </si>
  <si>
    <t>　　住宅使用料</t>
    <rPh sb="2" eb="4">
      <t>ジュウタク</t>
    </rPh>
    <rPh sb="4" eb="7">
      <t>シヨウリョウ</t>
    </rPh>
    <phoneticPr fontId="3"/>
  </si>
  <si>
    <t>一般医療給付費</t>
    <rPh sb="0" eb="2">
      <t>イッパン</t>
    </rPh>
    <rPh sb="2" eb="4">
      <t>イリョウ</t>
    </rPh>
    <rPh sb="4" eb="6">
      <t>キュウフ</t>
    </rPh>
    <rPh sb="6" eb="7">
      <t>ヒ</t>
    </rPh>
    <phoneticPr fontId="11"/>
  </si>
  <si>
    <t>一般後期高齢者支援金</t>
    <rPh sb="0" eb="2">
      <t>イッパン</t>
    </rPh>
    <rPh sb="2" eb="4">
      <t>コウキ</t>
    </rPh>
    <rPh sb="4" eb="7">
      <t>コウレイシャ</t>
    </rPh>
    <rPh sb="7" eb="9">
      <t>シエン</t>
    </rPh>
    <rPh sb="9" eb="10">
      <t>キン</t>
    </rPh>
    <phoneticPr fontId="11"/>
  </si>
  <si>
    <t>一般介護納付金</t>
    <rPh sb="0" eb="2">
      <t>イッパン</t>
    </rPh>
    <rPh sb="2" eb="4">
      <t>カイゴ</t>
    </rPh>
    <rPh sb="4" eb="6">
      <t>ノウフ</t>
    </rPh>
    <rPh sb="6" eb="7">
      <t>キン</t>
    </rPh>
    <phoneticPr fontId="2"/>
  </si>
  <si>
    <t>退職医療給付費</t>
    <rPh sb="0" eb="2">
      <t>タイショク</t>
    </rPh>
    <rPh sb="2" eb="4">
      <t>イリョウ</t>
    </rPh>
    <rPh sb="4" eb="6">
      <t>キュウフ</t>
    </rPh>
    <rPh sb="6" eb="7">
      <t>ヒ</t>
    </rPh>
    <phoneticPr fontId="11"/>
  </si>
  <si>
    <t>退職後期高齢者支援金</t>
    <rPh sb="0" eb="2">
      <t>タイショク</t>
    </rPh>
    <rPh sb="2" eb="4">
      <t>コウキ</t>
    </rPh>
    <rPh sb="4" eb="7">
      <t>コウレイシャ</t>
    </rPh>
    <rPh sb="7" eb="9">
      <t>シエン</t>
    </rPh>
    <rPh sb="9" eb="10">
      <t>キン</t>
    </rPh>
    <phoneticPr fontId="11"/>
  </si>
  <si>
    <t>退職介護納付金</t>
    <rPh sb="0" eb="2">
      <t>タイショク</t>
    </rPh>
    <rPh sb="2" eb="4">
      <t>カイゴ</t>
    </rPh>
    <rPh sb="4" eb="6">
      <t>ノウフ</t>
    </rPh>
    <rPh sb="6" eb="7">
      <t>キン</t>
    </rPh>
    <phoneticPr fontId="2"/>
  </si>
  <si>
    <t>⑥長期延滞債権の明細　：国民健康保険事業特別会計</t>
    <rPh sb="1" eb="3">
      <t>チョウキ</t>
    </rPh>
    <rPh sb="3" eb="5">
      <t>エンタイ</t>
    </rPh>
    <rPh sb="5" eb="7">
      <t>サイケン</t>
    </rPh>
    <rPh sb="8" eb="10">
      <t>メイサイ</t>
    </rPh>
    <rPh sb="12" eb="14">
      <t>コクミン</t>
    </rPh>
    <rPh sb="14" eb="16">
      <t>ケンコウ</t>
    </rPh>
    <rPh sb="16" eb="18">
      <t>ホケン</t>
    </rPh>
    <rPh sb="18" eb="20">
      <t>ジギョウ</t>
    </rPh>
    <rPh sb="20" eb="22">
      <t>トクベツ</t>
    </rPh>
    <phoneticPr fontId="11"/>
  </si>
  <si>
    <t>⑥長期延滞債権の明細　：介護保険特別会計</t>
    <rPh sb="1" eb="3">
      <t>チョウキ</t>
    </rPh>
    <rPh sb="3" eb="5">
      <t>エンタイ</t>
    </rPh>
    <rPh sb="5" eb="7">
      <t>サイケン</t>
    </rPh>
    <rPh sb="8" eb="10">
      <t>メイサイ</t>
    </rPh>
    <rPh sb="12" eb="14">
      <t>カイゴ</t>
    </rPh>
    <rPh sb="14" eb="16">
      <t>ホケン</t>
    </rPh>
    <rPh sb="16" eb="18">
      <t>トクベツ</t>
    </rPh>
    <phoneticPr fontId="11"/>
  </si>
  <si>
    <t>介護保険料</t>
    <rPh sb="0" eb="2">
      <t>カイゴ</t>
    </rPh>
    <rPh sb="2" eb="5">
      <t>ホケンリョウ</t>
    </rPh>
    <phoneticPr fontId="11"/>
  </si>
  <si>
    <t>政府資金</t>
    <rPh sb="0" eb="2">
      <t>セイフ</t>
    </rPh>
    <rPh sb="2" eb="4">
      <t>シキン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</si>
  <si>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</si>
  <si>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市中銀行</t>
    <rPh sb="0" eb="2">
      <t>シチュウ</t>
    </rPh>
    <rPh sb="2" eb="4">
      <t>ギンコウ</t>
    </rPh>
    <phoneticPr fontId="2"/>
  </si>
  <si>
    <t>その他の金融機関</t>
    <rPh sb="2" eb="3">
      <t>タ</t>
    </rPh>
    <rPh sb="4" eb="6">
      <t>キンユウ</t>
    </rPh>
    <rPh sb="6" eb="8">
      <t>キカン</t>
    </rPh>
    <phoneticPr fontId="2"/>
  </si>
  <si>
    <t>市場公募債</t>
    <rPh sb="0" eb="2">
      <t>シジョウ</t>
    </rPh>
    <rPh sb="2" eb="5">
      <t>コウボサイ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</si>
  <si>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</si>
  <si>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</si>
  <si>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　一般公共事業</t>
    <rPh sb="1" eb="3">
      <t>イッパン</t>
    </rPh>
    <rPh sb="3" eb="5">
      <t>コウキョウ</t>
    </rPh>
    <rPh sb="5" eb="7">
      <t>ジギョウ</t>
    </rPh>
    <phoneticPr fontId="2"/>
  </si>
  <si>
    <t>　公営住宅建設</t>
    <rPh sb="1" eb="3">
      <t>コウエイ</t>
    </rPh>
    <rPh sb="3" eb="5">
      <t>ジュウタク</t>
    </rPh>
    <rPh sb="5" eb="7">
      <t>ケンセツ</t>
    </rPh>
    <phoneticPr fontId="2"/>
  </si>
  <si>
    <t>　災害復旧、緊急防災・減災事業</t>
    <rPh sb="1" eb="3">
      <t>サイガイ</t>
    </rPh>
    <rPh sb="3" eb="5">
      <t>フッキュウ</t>
    </rPh>
    <rPh sb="6" eb="8">
      <t>キンキュウ</t>
    </rPh>
    <rPh sb="8" eb="10">
      <t>ボウサイ</t>
    </rPh>
    <rPh sb="11" eb="13">
      <t>ゲンサイ</t>
    </rPh>
    <rPh sb="13" eb="15">
      <t>ジギョウ</t>
    </rPh>
    <phoneticPr fontId="2"/>
  </si>
  <si>
    <t>　一般単独事業</t>
    <rPh sb="1" eb="3">
      <t>イッパン</t>
    </rPh>
    <rPh sb="3" eb="5">
      <t>タンドク</t>
    </rPh>
    <rPh sb="5" eb="7">
      <t>ジギョウ</t>
    </rPh>
    <phoneticPr fontId="2"/>
  </si>
  <si>
    <t>国庫支出金</t>
    <rPh sb="0" eb="2">
      <t>コッコ</t>
    </rPh>
    <rPh sb="2" eb="5">
      <t>シシュツキン</t>
    </rPh>
    <phoneticPr fontId="2"/>
  </si>
  <si>
    <t>都道府県支出金</t>
    <rPh sb="0" eb="4">
      <t>トドウフケン</t>
    </rPh>
    <rPh sb="4" eb="7">
      <t>シシュツキン</t>
    </rPh>
    <phoneticPr fontId="2"/>
  </si>
  <si>
    <t>⑤引当金の明細　：国民健康保険事業特別会計</t>
    <rPh sb="1" eb="4">
      <t>ヒキアテキン</t>
    </rPh>
    <rPh sb="5" eb="7">
      <t>メイサイ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トクベツ</t>
    </rPh>
    <rPh sb="19" eb="21">
      <t>カイケイ</t>
    </rPh>
    <phoneticPr fontId="11"/>
  </si>
  <si>
    <t>⑤引当金の明細　：後期高齢者医療特別会計</t>
    <rPh sb="1" eb="4">
      <t>ヒキアテキン</t>
    </rPh>
    <rPh sb="5" eb="7">
      <t>メイサイ</t>
    </rPh>
    <rPh sb="9" eb="11">
      <t>コウキ</t>
    </rPh>
    <rPh sb="11" eb="13">
      <t>コウレイ</t>
    </rPh>
    <rPh sb="13" eb="14">
      <t>シャ</t>
    </rPh>
    <rPh sb="14" eb="16">
      <t>イリョウ</t>
    </rPh>
    <rPh sb="16" eb="18">
      <t>トクベツ</t>
    </rPh>
    <rPh sb="18" eb="20">
      <t>カイケイ</t>
    </rPh>
    <phoneticPr fontId="11"/>
  </si>
  <si>
    <t>⑤引当金の明細　：介護保険特別会計</t>
    <rPh sb="1" eb="4">
      <t>ヒキアテキン</t>
    </rPh>
    <rPh sb="5" eb="7">
      <t>メイサイ</t>
    </rPh>
    <rPh sb="9" eb="11">
      <t>カイゴ</t>
    </rPh>
    <rPh sb="11" eb="13">
      <t>ホケン</t>
    </rPh>
    <rPh sb="13" eb="15">
      <t>トクベツ</t>
    </rPh>
    <rPh sb="15" eb="17">
      <t>カイケイ</t>
    </rPh>
    <phoneticPr fontId="11"/>
  </si>
  <si>
    <t>賞与等引当金</t>
    <rPh sb="0" eb="2">
      <t>ショウヨ</t>
    </rPh>
    <rPh sb="2" eb="3">
      <t>ナド</t>
    </rPh>
    <rPh sb="3" eb="5">
      <t>ヒキアテ</t>
    </rPh>
    <rPh sb="5" eb="6">
      <t>キン</t>
    </rPh>
    <phoneticPr fontId="2"/>
  </si>
  <si>
    <t>岐阜県川辺町</t>
    <rPh sb="0" eb="3">
      <t>ギフケン</t>
    </rPh>
    <rPh sb="3" eb="5">
      <t>カワベ</t>
    </rPh>
    <rPh sb="5" eb="6">
      <t>マチ</t>
    </rPh>
    <phoneticPr fontId="2"/>
  </si>
  <si>
    <t>株式会社コミュニティーネットワークセンター(有価証券)</t>
    <rPh sb="0" eb="2">
      <t>カブシキ</t>
    </rPh>
    <rPh sb="2" eb="4">
      <t>カイシャ</t>
    </rPh>
    <rPh sb="22" eb="24">
      <t>ユウカ</t>
    </rPh>
    <rPh sb="24" eb="26">
      <t>ショウケン</t>
    </rPh>
    <phoneticPr fontId="2"/>
  </si>
  <si>
    <t>一般財団法人岐阜県公衆衛生センター（出捐金）</t>
    <rPh sb="0" eb="2">
      <t>イッパン</t>
    </rPh>
    <rPh sb="2" eb="4">
      <t>ザイダン</t>
    </rPh>
    <rPh sb="4" eb="6">
      <t>ホウジン</t>
    </rPh>
    <rPh sb="6" eb="9">
      <t>ギフケン</t>
    </rPh>
    <rPh sb="9" eb="11">
      <t>コウシュウ</t>
    </rPh>
    <rPh sb="11" eb="13">
      <t>エイセイ</t>
    </rPh>
    <rPh sb="18" eb="20">
      <t>シュツエン</t>
    </rPh>
    <rPh sb="20" eb="21">
      <t>キン</t>
    </rPh>
    <phoneticPr fontId="2"/>
  </si>
  <si>
    <t>岐阜県市町村行政情報センター（出捐金）</t>
    <rPh sb="0" eb="3">
      <t>ギフケン</t>
    </rPh>
    <rPh sb="3" eb="6">
      <t>シチョウソン</t>
    </rPh>
    <rPh sb="6" eb="8">
      <t>ギョウセイ</t>
    </rPh>
    <rPh sb="8" eb="10">
      <t>ジョウホウ</t>
    </rPh>
    <rPh sb="15" eb="17">
      <t>シュツエン</t>
    </rPh>
    <rPh sb="17" eb="18">
      <t>キン</t>
    </rPh>
    <phoneticPr fontId="2"/>
  </si>
  <si>
    <t>可茂森林組合出資金</t>
    <rPh sb="0" eb="1">
      <t>カ</t>
    </rPh>
    <rPh sb="1" eb="2">
      <t>シゲル</t>
    </rPh>
    <rPh sb="2" eb="4">
      <t>シンリン</t>
    </rPh>
    <rPh sb="4" eb="6">
      <t>クミアイ</t>
    </rPh>
    <rPh sb="6" eb="8">
      <t>シュッシ</t>
    </rPh>
    <rPh sb="8" eb="9">
      <t>キン</t>
    </rPh>
    <phoneticPr fontId="2"/>
  </si>
  <si>
    <t>有価証券　計</t>
    <rPh sb="0" eb="2">
      <t>ユウカ</t>
    </rPh>
    <rPh sb="2" eb="4">
      <t>ショウケン</t>
    </rPh>
    <rPh sb="5" eb="6">
      <t>ケイ</t>
    </rPh>
    <phoneticPr fontId="2"/>
  </si>
  <si>
    <t>出資金　計</t>
    <rPh sb="0" eb="2">
      <t>シュッシ</t>
    </rPh>
    <rPh sb="2" eb="3">
      <t>キン</t>
    </rPh>
    <rPh sb="4" eb="5">
      <t>ケイ</t>
    </rPh>
    <phoneticPr fontId="2"/>
  </si>
  <si>
    <t>-</t>
  </si>
  <si>
    <t>　建設仮勘定</t>
  </si>
  <si>
    <t>　橋梁（公共土地）</t>
  </si>
  <si>
    <t>　山林（公共土地）</t>
  </si>
  <si>
    <t>水道事業会計出資金</t>
    <rPh sb="0" eb="2">
      <t>スイドウ</t>
    </rPh>
    <rPh sb="2" eb="4">
      <t>ジギョウ</t>
    </rPh>
    <rPh sb="4" eb="6">
      <t>カイケイ</t>
    </rPh>
    <rPh sb="6" eb="9">
      <t>シュッシキン</t>
    </rPh>
    <phoneticPr fontId="2"/>
  </si>
  <si>
    <t>下水道事業会計出資金</t>
    <rPh sb="0" eb="3">
      <t>ゲスイドウ</t>
    </rPh>
    <rPh sb="3" eb="5">
      <t>ジギョウ</t>
    </rPh>
    <rPh sb="5" eb="7">
      <t>カイケイ</t>
    </rPh>
    <rPh sb="7" eb="10">
      <t>シュッシキン</t>
    </rPh>
    <phoneticPr fontId="2"/>
  </si>
  <si>
    <t>その他基金合計</t>
    <rPh sb="2" eb="3">
      <t>タ</t>
    </rPh>
    <rPh sb="3" eb="5">
      <t>キキン</t>
    </rPh>
    <rPh sb="5" eb="7">
      <t>ゴウケイ</t>
    </rPh>
    <phoneticPr fontId="2"/>
  </si>
  <si>
    <t>　機械器具</t>
  </si>
  <si>
    <t>退職手当組合負担金</t>
    <rPh sb="0" eb="2">
      <t>タイショク</t>
    </rPh>
    <rPh sb="2" eb="4">
      <t>テアテ</t>
    </rPh>
    <rPh sb="4" eb="6">
      <t>クミアイ</t>
    </rPh>
    <rPh sb="6" eb="9">
      <t>フタンキン</t>
    </rPh>
    <phoneticPr fontId="2"/>
  </si>
  <si>
    <t>町税</t>
    <rPh sb="0" eb="2">
      <t>チョウゼイ</t>
    </rPh>
    <phoneticPr fontId="2"/>
  </si>
  <si>
    <t>株式等譲渡所得割交付金</t>
    <rPh sb="0" eb="2">
      <t>カブシキ</t>
    </rPh>
    <rPh sb="2" eb="3">
      <t>トウ</t>
    </rPh>
    <rPh sb="3" eb="7">
      <t>ジョウトショトク</t>
    </rPh>
    <rPh sb="7" eb="8">
      <t>ワリ</t>
    </rPh>
    <rPh sb="8" eb="11">
      <t>コウフキン</t>
    </rPh>
    <phoneticPr fontId="2"/>
  </si>
  <si>
    <t>（２）財源情報の明細（一般会計）</t>
    <rPh sb="3" eb="5">
      <t>ザイゲン</t>
    </rPh>
    <rPh sb="5" eb="7">
      <t>ジョウホウ</t>
    </rPh>
    <rPh sb="8" eb="10">
      <t>メイサイ</t>
    </rPh>
    <rPh sb="11" eb="13">
      <t>イッパン</t>
    </rPh>
    <rPh sb="13" eb="15">
      <t>カイケイ</t>
    </rPh>
    <phoneticPr fontId="11"/>
  </si>
  <si>
    <t>①有形固定資産の明細</t>
    <phoneticPr fontId="2"/>
  </si>
  <si>
    <t>②有形固定資産の行政目的別明細</t>
    <phoneticPr fontId="2"/>
  </si>
  <si>
    <t xml:space="preserve">
前年度時価単価
（D)</t>
    <rPh sb="1" eb="4">
      <t>ゼンネンド</t>
    </rPh>
    <rPh sb="4" eb="6">
      <t>ジカ</t>
    </rPh>
    <rPh sb="6" eb="8">
      <t>タンカ</t>
    </rPh>
    <phoneticPr fontId="2"/>
  </si>
  <si>
    <t>有価証券　合計</t>
    <rPh sb="0" eb="2">
      <t>ユウカ</t>
    </rPh>
    <rPh sb="2" eb="4">
      <t>ショウケン</t>
    </rPh>
    <rPh sb="5" eb="7">
      <t>ゴウケイ</t>
    </rPh>
    <phoneticPr fontId="2"/>
  </si>
  <si>
    <t>出資金　合計</t>
    <rPh sb="0" eb="3">
      <t>シュッシキン</t>
    </rPh>
    <rPh sb="4" eb="6">
      <t>ゴウケイ</t>
    </rPh>
    <phoneticPr fontId="2"/>
  </si>
  <si>
    <t>本年度償却額_x000D_
(F)</t>
  </si>
  <si>
    <t>　その他の公共用財産</t>
  </si>
  <si>
    <t>　教育・福祉施設</t>
  </si>
  <si>
    <t>還付未済額（保険料）</t>
    <rPh sb="0" eb="5">
      <t>カンプミサイガク</t>
    </rPh>
    <rPh sb="6" eb="9">
      <t>ホケンリョウ</t>
    </rPh>
    <phoneticPr fontId="2"/>
  </si>
  <si>
    <t>附属明細書　（令和５年度決算分）</t>
    <rPh sb="0" eb="2">
      <t>フゾク</t>
    </rPh>
    <rPh sb="2" eb="5">
      <t>メイサイショ</t>
    </rPh>
    <rPh sb="7" eb="9">
      <t>レイワ</t>
    </rPh>
    <rPh sb="10" eb="12">
      <t>ネンド</t>
    </rPh>
    <rPh sb="12" eb="14">
      <t>ケッサン</t>
    </rPh>
    <rPh sb="14" eb="15">
      <t>フン</t>
    </rPh>
    <phoneticPr fontId="2"/>
  </si>
  <si>
    <t>　山林（公共工作物）</t>
  </si>
  <si>
    <t>check</t>
    <phoneticPr fontId="2"/>
  </si>
  <si>
    <t>賞与等引当金増減</t>
    <rPh sb="0" eb="2">
      <t>ショウヨ</t>
    </rPh>
    <rPh sb="2" eb="3">
      <t>トウ</t>
    </rPh>
    <rPh sb="3" eb="6">
      <t>ヒキアテキン</t>
    </rPh>
    <rPh sb="6" eb="8">
      <t>ゾウゲン</t>
    </rPh>
    <phoneticPr fontId="24"/>
  </si>
  <si>
    <t>資産売却損</t>
    <rPh sb="0" eb="2">
      <t>シサン</t>
    </rPh>
    <rPh sb="2" eb="4">
      <t>バイキャク</t>
    </rPh>
    <rPh sb="4" eb="5">
      <t>ゾン</t>
    </rPh>
    <phoneticPr fontId="24"/>
  </si>
  <si>
    <t>資産売却益</t>
    <rPh sb="0" eb="2">
      <t>シサン</t>
    </rPh>
    <rPh sb="2" eb="4">
      <t>バイキャク</t>
    </rPh>
    <rPh sb="4" eb="5">
      <t>エキ</t>
    </rPh>
    <phoneticPr fontId="24"/>
  </si>
  <si>
    <t>損失補償等引当金増減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rPh sb="8" eb="10">
      <t>ゾウゲン</t>
    </rPh>
    <phoneticPr fontId="24"/>
  </si>
  <si>
    <t>有形固定資産減価償却</t>
    <rPh sb="0" eb="4">
      <t>ユウケイコテイ</t>
    </rPh>
    <rPh sb="4" eb="6">
      <t>シサン</t>
    </rPh>
    <rPh sb="6" eb="10">
      <t>ゲンカショウキャク</t>
    </rPh>
    <phoneticPr fontId="24"/>
  </si>
  <si>
    <t>合計</t>
    <rPh sb="0" eb="2">
      <t>ゴウケイ</t>
    </rPh>
    <phoneticPr fontId="1"/>
  </si>
  <si>
    <t>税収等</t>
    <rPh sb="0" eb="2">
      <t>ゼイシュウ</t>
    </rPh>
    <rPh sb="2" eb="3">
      <t>トウ</t>
    </rPh>
    <phoneticPr fontId="2"/>
  </si>
  <si>
    <t>可茂消防事務組合負担金</t>
    <phoneticPr fontId="2"/>
  </si>
  <si>
    <t>岐阜県高等学校就学準備等支援金</t>
  </si>
  <si>
    <t>郡教育振興協議会負担金</t>
  </si>
  <si>
    <t>重度障がい者社会参加助成事業補助金</t>
  </si>
  <si>
    <t>地産地消直売機能強化等事業補助金</t>
  </si>
  <si>
    <t>社会福祉協議会補助金</t>
  </si>
  <si>
    <t>環境保全林整備事業補助金</t>
  </si>
  <si>
    <t>山林整備事業補助金</t>
  </si>
  <si>
    <t>川辺おどり・花火大会協賛補助金</t>
  </si>
  <si>
    <t>下水道事業負担金補助金</t>
    <rPh sb="0" eb="3">
      <t>ゲスイドウ</t>
    </rPh>
    <rPh sb="3" eb="5">
      <t>ジギョウ</t>
    </rPh>
    <rPh sb="5" eb="8">
      <t>フタンキン</t>
    </rPh>
    <rPh sb="8" eb="11">
      <t>ホジョキン</t>
    </rPh>
    <phoneticPr fontId="2"/>
  </si>
  <si>
    <t>水道事業負担金補助金</t>
    <rPh sb="0" eb="2">
      <t>スイドウ</t>
    </rPh>
    <rPh sb="2" eb="4">
      <t>ジギョウ</t>
    </rPh>
    <rPh sb="4" eb="7">
      <t>フタンキン</t>
    </rPh>
    <rPh sb="7" eb="10">
      <t>ホジョキン</t>
    </rPh>
    <phoneticPr fontId="2"/>
  </si>
  <si>
    <t>長期延滞債権増減</t>
    <rPh sb="0" eb="2">
      <t>チョウキ</t>
    </rPh>
    <rPh sb="2" eb="4">
      <t>エンタイ</t>
    </rPh>
    <rPh sb="4" eb="6">
      <t>サイケン</t>
    </rPh>
    <rPh sb="6" eb="8">
      <t>ゾウゲン</t>
    </rPh>
    <phoneticPr fontId="24"/>
  </si>
  <si>
    <t>未収金増減</t>
    <rPh sb="0" eb="3">
      <t>ミシュウキン</t>
    </rPh>
    <rPh sb="3" eb="5">
      <t>ゾウゲン</t>
    </rPh>
    <phoneticPr fontId="24"/>
  </si>
  <si>
    <t>徴収不能引当金増減　固定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ゾウゲン</t>
    </rPh>
    <rPh sb="10" eb="12">
      <t>コテイ</t>
    </rPh>
    <phoneticPr fontId="2"/>
  </si>
  <si>
    <t>徴収不能引当金増減　流動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ゾウゲン</t>
    </rPh>
    <rPh sb="10" eb="12">
      <t>リュウドウ</t>
    </rPh>
    <phoneticPr fontId="2"/>
  </si>
  <si>
    <t>地方債償還支出</t>
    <rPh sb="0" eb="3">
      <t>チホウサイ</t>
    </rPh>
    <rPh sb="3" eb="5">
      <t>ショウカン</t>
    </rPh>
    <rPh sb="5" eb="7">
      <t>シシュツ</t>
    </rPh>
    <phoneticPr fontId="2"/>
  </si>
  <si>
    <t>退職手当組合</t>
    <rPh sb="0" eb="2">
      <t>タイショク</t>
    </rPh>
    <rPh sb="2" eb="4">
      <t>テアテ</t>
    </rPh>
    <rPh sb="4" eb="6">
      <t>クミアイ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</si>
  <si>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</si>
  <si>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</si>
  <si>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可茂消防事務組合</t>
    <phoneticPr fontId="2"/>
  </si>
  <si>
    <t>社会福祉協議会</t>
    <phoneticPr fontId="2"/>
  </si>
  <si>
    <t>郡教育振興協議会</t>
    <phoneticPr fontId="2"/>
  </si>
  <si>
    <t>１８節</t>
    <rPh sb="2" eb="3">
      <t>セツ</t>
    </rPh>
    <phoneticPr fontId="2"/>
  </si>
  <si>
    <t>👆PL補助金</t>
    <rPh sb="4" eb="7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</si>
</sst>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;\-#,##0,;&quot;-&quot;"/>
    <numFmt numFmtId="177" formatCode="#,##0;&quot;△ &quot;#,##0"/>
    <numFmt numFmtId="178" formatCode="#,##0_);[Red]\(#,##0\)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0" borderId="1">
      <alignment horizontal="center"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7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2" borderId="10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4" applyFo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4" fillId="0" borderId="2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10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1" fillId="0" borderId="9" xfId="5" applyFont="1" applyBorder="1" applyAlignment="1">
      <alignment vertical="center"/>
    </xf>
    <xf numFmtId="0" fontId="21" fillId="0" borderId="12" xfId="5" applyFont="1" applyBorder="1" applyAlignment="1">
      <alignment vertical="center"/>
    </xf>
    <xf numFmtId="0" fontId="21" fillId="0" borderId="9" xfId="4" applyFont="1" applyBorder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  <xf numFmtId="38" fontId="0" fillId="6" borderId="0" xfId="1" applyFont="1" applyFill="1">
      <alignment vertical="center"/>
    </xf>
    <xf numFmtId="38" fontId="17" fillId="6" borderId="0" xfId="1" applyFont="1" applyFill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4" fillId="0" borderId="0" xfId="4" applyFont="1">
      <alignment vertical="center"/>
    </xf>
    <xf numFmtId="0" fontId="34" fillId="0" borderId="0" xfId="4" applyFont="1" applyAlignment="1">
      <alignment horizontal="center" vertical="center"/>
    </xf>
    <xf numFmtId="0" fontId="22" fillId="4" borderId="10" xfId="0" applyFont="1" applyFill="1" applyBorder="1">
      <alignment vertical="center"/>
    </xf>
    <xf numFmtId="0" fontId="22" fillId="3" borderId="10" xfId="0" applyFont="1" applyFill="1" applyBorder="1">
      <alignment vertical="center"/>
    </xf>
    <xf numFmtId="0" fontId="22" fillId="5" borderId="10" xfId="0" applyFont="1" applyFill="1" applyBorder="1" applyAlignment="1">
      <alignment horizontal="center" vertical="center"/>
    </xf>
    <xf numFmtId="49" fontId="35" fillId="0" borderId="10" xfId="0" applyNumberFormat="1" applyFont="1" applyBorder="1" applyAlignment="1">
      <alignment horizontal="left" vertical="center"/>
    </xf>
    <xf numFmtId="0" fontId="35" fillId="0" borderId="10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18" xfId="0" applyFont="1" applyBorder="1">
      <alignment vertical="center"/>
    </xf>
    <xf numFmtId="0" fontId="21" fillId="2" borderId="10" xfId="5" applyFont="1" applyFill="1" applyBorder="1" applyAlignment="1">
      <alignment horizontal="center" vertical="center"/>
    </xf>
    <xf numFmtId="0" fontId="21" fillId="2" borderId="10" xfId="5" applyFont="1" applyFill="1" applyBorder="1" applyAlignment="1">
      <alignment horizontal="centerContinuous" vertical="center" wrapText="1"/>
    </xf>
    <xf numFmtId="0" fontId="21" fillId="2" borderId="10" xfId="5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34" fillId="2" borderId="0" xfId="4" applyFont="1" applyFill="1" applyAlignment="1">
      <alignment horizontal="center" vertical="center" wrapText="1"/>
    </xf>
    <xf numFmtId="38" fontId="5" fillId="0" borderId="10" xfId="1" applyFont="1" applyBorder="1">
      <alignment vertical="center"/>
    </xf>
    <xf numFmtId="38" fontId="5" fillId="0" borderId="21" xfId="1" applyFont="1" applyBorder="1">
      <alignment vertical="center"/>
    </xf>
    <xf numFmtId="0" fontId="4" fillId="0" borderId="10" xfId="0" applyFont="1" applyBorder="1" applyAlignment="1">
      <alignment vertical="center" wrapText="1"/>
    </xf>
    <xf numFmtId="38" fontId="4" fillId="0" borderId="10" xfId="1" applyFont="1" applyBorder="1">
      <alignment vertical="center"/>
    </xf>
    <xf numFmtId="38" fontId="4" fillId="0" borderId="10" xfId="1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22" fillId="4" borderId="10" xfId="1" applyFont="1" applyFill="1" applyBorder="1">
      <alignment vertical="center"/>
    </xf>
    <xf numFmtId="38" fontId="22" fillId="4" borderId="24" xfId="1" applyFont="1" applyFill="1" applyBorder="1">
      <alignment vertical="center"/>
    </xf>
    <xf numFmtId="38" fontId="22" fillId="0" borderId="10" xfId="1" applyFont="1" applyBorder="1">
      <alignment vertical="center"/>
    </xf>
    <xf numFmtId="38" fontId="22" fillId="0" borderId="24" xfId="1" applyFont="1" applyBorder="1">
      <alignment vertical="center"/>
    </xf>
    <xf numFmtId="38" fontId="22" fillId="0" borderId="12" xfId="1" applyFont="1" applyBorder="1">
      <alignment vertical="center"/>
    </xf>
    <xf numFmtId="38" fontId="22" fillId="3" borderId="10" xfId="1" applyFont="1" applyFill="1" applyBorder="1">
      <alignment vertical="center"/>
    </xf>
    <xf numFmtId="38" fontId="22" fillId="3" borderId="24" xfId="1" applyFont="1" applyFill="1" applyBorder="1">
      <alignment vertical="center"/>
    </xf>
    <xf numFmtId="38" fontId="22" fillId="3" borderId="12" xfId="1" applyFont="1" applyFill="1" applyBorder="1">
      <alignment vertical="center"/>
    </xf>
    <xf numFmtId="38" fontId="22" fillId="5" borderId="12" xfId="1" applyFont="1" applyFill="1" applyBorder="1">
      <alignment vertical="center"/>
    </xf>
    <xf numFmtId="38" fontId="22" fillId="5" borderId="24" xfId="1" applyFont="1" applyFill="1" applyBorder="1">
      <alignment vertical="center"/>
    </xf>
    <xf numFmtId="38" fontId="22" fillId="5" borderId="10" xfId="1" applyFont="1" applyFill="1" applyBorder="1">
      <alignment vertical="center"/>
    </xf>
    <xf numFmtId="0" fontId="5" fillId="0" borderId="10" xfId="0" applyFont="1" applyBorder="1" applyAlignment="1">
      <alignment horizontal="left" vertical="center" wrapText="1"/>
    </xf>
    <xf numFmtId="9" fontId="4" fillId="0" borderId="10" xfId="6" applyFont="1" applyBorder="1">
      <alignment vertical="center"/>
    </xf>
    <xf numFmtId="38" fontId="0" fillId="0" borderId="0" xfId="1" applyFont="1">
      <alignment vertical="center"/>
    </xf>
    <xf numFmtId="38" fontId="34" fillId="0" borderId="0" xfId="1" applyFont="1">
      <alignment vertical="center"/>
    </xf>
    <xf numFmtId="38" fontId="27" fillId="0" borderId="0" xfId="1" applyFont="1">
      <alignment vertical="center"/>
    </xf>
    <xf numFmtId="38" fontId="4" fillId="0" borderId="10" xfId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18" fillId="0" borderId="10" xfId="0" applyNumberFormat="1" applyFont="1" applyBorder="1" applyAlignment="1">
      <alignment horizontal="lef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0" xfId="0" applyNumberFormat="1" applyFont="1" applyAlignment="1"/>
    <xf numFmtId="3" fontId="36" fillId="0" borderId="0" xfId="0" applyNumberFormat="1" applyFont="1" applyAlignment="1"/>
    <xf numFmtId="3" fontId="36" fillId="0" borderId="0" xfId="0" applyNumberFormat="1" applyFont="1" applyAlignment="1">
      <alignment horizontal="right"/>
    </xf>
    <xf numFmtId="0" fontId="21" fillId="0" borderId="10" xfId="0" applyFont="1" applyBorder="1">
      <alignment vertical="center"/>
    </xf>
    <xf numFmtId="38" fontId="34" fillId="0" borderId="0" xfId="4" applyNumberFormat="1" applyFont="1">
      <alignment vertical="center"/>
    </xf>
    <xf numFmtId="0" fontId="22" fillId="0" borderId="10" xfId="0" applyFont="1" applyBorder="1" applyAlignment="1">
      <alignment vertical="center" shrinkToFit="1"/>
    </xf>
    <xf numFmtId="0" fontId="39" fillId="2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right" vertical="center"/>
    </xf>
    <xf numFmtId="0" fontId="21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8" fontId="5" fillId="0" borderId="10" xfId="1" applyFont="1" applyBorder="1" applyAlignment="1">
      <alignment horizontal="right" vertical="center" wrapText="1"/>
    </xf>
    <xf numFmtId="38" fontId="5" fillId="0" borderId="10" xfId="1" applyFont="1" applyBorder="1" applyAlignment="1">
      <alignment vertical="center" wrapText="1"/>
    </xf>
    <xf numFmtId="0" fontId="27" fillId="0" borderId="9" xfId="0" applyFont="1" applyBorder="1" applyAlignment="1">
      <alignment horizontal="center" vertical="center"/>
    </xf>
    <xf numFmtId="38" fontId="22" fillId="4" borderId="12" xfId="1" applyFont="1" applyFill="1" applyBorder="1">
      <alignment vertical="center"/>
    </xf>
    <xf numFmtId="0" fontId="40" fillId="0" borderId="0" xfId="0" applyFont="1" applyAlignment="1">
      <alignment horizontal="right" vertical="center"/>
    </xf>
    <xf numFmtId="0" fontId="1" fillId="6" borderId="10" xfId="4" applyFill="1" applyBorder="1">
      <alignment vertical="center"/>
    </xf>
    <xf numFmtId="177" fontId="15" fillId="6" borderId="10" xfId="7" applyNumberFormat="1" applyFont="1" applyFill="1" applyBorder="1" applyAlignment="1">
      <alignment horizontal="right" vertical="center"/>
    </xf>
    <xf numFmtId="0" fontId="1" fillId="6" borderId="4" xfId="4" applyFill="1" applyBorder="1" applyAlignment="1">
      <alignment horizontal="center" vertical="center"/>
    </xf>
    <xf numFmtId="177" fontId="15" fillId="6" borderId="4" xfId="7" applyNumberFormat="1" applyFont="1" applyFill="1" applyBorder="1">
      <alignment vertical="center"/>
    </xf>
    <xf numFmtId="38" fontId="21" fillId="0" borderId="10" xfId="7" applyFont="1" applyBorder="1">
      <alignment vertical="center"/>
    </xf>
    <xf numFmtId="38" fontId="5" fillId="0" borderId="4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21" fillId="0" borderId="12" xfId="5" applyFont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 wrapText="1"/>
    </xf>
    <xf numFmtId="38" fontId="22" fillId="0" borderId="10" xfId="1" applyFont="1" applyFill="1" applyBorder="1">
      <alignment vertical="center"/>
    </xf>
    <xf numFmtId="178" fontId="27" fillId="0" borderId="10" xfId="1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38" fontId="4" fillId="0" borderId="10" xfId="1" applyFont="1" applyFill="1" applyBorder="1">
      <alignment vertical="center"/>
    </xf>
    <xf numFmtId="38" fontId="4" fillId="0" borderId="10" xfId="1" applyFont="1" applyFill="1" applyBorder="1" applyAlignment="1">
      <alignment horizontal="right" vertical="center"/>
    </xf>
    <xf numFmtId="3" fontId="37" fillId="7" borderId="10" xfId="0" applyNumberFormat="1" applyFont="1" applyFill="1" applyBorder="1" applyAlignment="1">
      <alignment horizontal="center" vertical="center"/>
    </xf>
    <xf numFmtId="3" fontId="37" fillId="7" borderId="10" xfId="0" applyNumberFormat="1" applyFont="1" applyFill="1" applyBorder="1" applyAlignment="1">
      <alignment horizontal="center" vertical="center" wrapText="1"/>
    </xf>
    <xf numFmtId="38" fontId="21" fillId="0" borderId="10" xfId="7" applyFont="1" applyFill="1" applyBorder="1">
      <alignment vertical="center"/>
    </xf>
    <xf numFmtId="177" fontId="0" fillId="0" borderId="10" xfId="7" applyNumberFormat="1" applyFont="1" applyFill="1" applyBorder="1" applyAlignment="1">
      <alignment horizontal="right" vertical="center"/>
    </xf>
    <xf numFmtId="177" fontId="15" fillId="0" borderId="10" xfId="7" applyNumberFormat="1" applyFont="1" applyFill="1" applyBorder="1" applyAlignment="1">
      <alignment horizontal="right" vertical="center"/>
    </xf>
    <xf numFmtId="0" fontId="0" fillId="0" borderId="3" xfId="0" applyBorder="1">
      <alignment vertical="center"/>
    </xf>
    <xf numFmtId="38" fontId="22" fillId="0" borderId="15" xfId="1" applyFont="1" applyFill="1" applyBorder="1">
      <alignment vertical="center"/>
    </xf>
    <xf numFmtId="178" fontId="27" fillId="0" borderId="24" xfId="1" applyNumberFormat="1" applyFont="1" applyBorder="1" applyAlignment="1">
      <alignment horizontal="center" vertical="center" wrapText="1"/>
    </xf>
    <xf numFmtId="38" fontId="27" fillId="0" borderId="24" xfId="1" applyFont="1" applyBorder="1" applyAlignment="1">
      <alignment horizontal="center" vertical="center" wrapText="1"/>
    </xf>
    <xf numFmtId="38" fontId="0" fillId="0" borderId="10" xfId="0" applyNumberFormat="1" applyBorder="1">
      <alignment vertical="center"/>
    </xf>
    <xf numFmtId="38" fontId="4" fillId="0" borderId="10" xfId="1" applyFont="1" applyBorder="1" applyAlignment="1">
      <alignment vertical="center" wrapText="1"/>
    </xf>
    <xf numFmtId="178" fontId="27" fillId="0" borderId="10" xfId="1" applyNumberFormat="1" applyFont="1" applyBorder="1" applyAlignment="1">
      <alignment horizontal="right" vertical="center" shrinkToFit="1"/>
    </xf>
    <xf numFmtId="178" fontId="27" fillId="0" borderId="27" xfId="1" applyNumberFormat="1" applyFont="1" applyBorder="1" applyAlignment="1">
      <alignment horizontal="right" vertical="center" shrinkToFit="1"/>
    </xf>
    <xf numFmtId="0" fontId="41" fillId="0" borderId="10" xfId="0" applyFont="1" applyBorder="1">
      <alignment vertical="center"/>
    </xf>
    <xf numFmtId="38" fontId="18" fillId="0" borderId="10" xfId="1" applyFont="1" applyBorder="1">
      <alignment vertical="center"/>
    </xf>
    <xf numFmtId="0" fontId="18" fillId="0" borderId="10" xfId="0" applyFont="1" applyBorder="1">
      <alignment vertical="center"/>
    </xf>
    <xf numFmtId="38" fontId="18" fillId="0" borderId="10" xfId="1" applyFont="1" applyBorder="1" applyAlignment="1">
      <alignment horizontal="right" vertical="center"/>
    </xf>
    <xf numFmtId="38" fontId="0" fillId="6" borderId="0" xfId="1" applyFont="1" applyFill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0" xfId="0" applyNumberFormat="1">
      <alignment vertical="center"/>
    </xf>
    <xf numFmtId="3" fontId="36" fillId="0" borderId="3" xfId="0" applyNumberFormat="1" applyFont="1" applyBorder="1" applyAlignment="1">
      <alignment horizontal="left" vertical="center"/>
    </xf>
    <xf numFmtId="3" fontId="18" fillId="0" borderId="3" xfId="0" applyNumberFormat="1" applyFont="1" applyBorder="1" applyAlignment="1">
      <alignment horizontal="right" vertical="center"/>
    </xf>
    <xf numFmtId="177" fontId="1" fillId="6" borderId="10" xfId="7" applyNumberFormat="1" applyFont="1" applyFill="1" applyBorder="1">
      <alignment vertical="center"/>
    </xf>
    <xf numFmtId="177" fontId="1" fillId="6" borderId="12" xfId="7" applyNumberFormat="1" applyFont="1" applyFill="1" applyBorder="1" applyAlignment="1">
      <alignment horizontal="right" vertical="center"/>
    </xf>
    <xf numFmtId="177" fontId="1" fillId="0" borderId="12" xfId="7" applyNumberFormat="1" applyFont="1" applyFill="1" applyBorder="1" applyAlignment="1">
      <alignment horizontal="right" vertical="center"/>
    </xf>
    <xf numFmtId="177" fontId="1" fillId="0" borderId="10" xfId="7" applyNumberFormat="1" applyFont="1" applyFill="1" applyBorder="1" applyAlignment="1">
      <alignment horizontal="right" vertical="center"/>
    </xf>
    <xf numFmtId="177" fontId="42" fillId="6" borderId="12" xfId="7" applyNumberFormat="1" applyFont="1" applyFill="1" applyBorder="1" applyAlignment="1">
      <alignment horizontal="right" vertical="center"/>
    </xf>
    <xf numFmtId="177" fontId="42" fillId="0" borderId="10" xfId="7" applyNumberFormat="1" applyFont="1" applyFill="1" applyBorder="1" applyAlignment="1">
      <alignment horizontal="right" vertical="center"/>
    </xf>
    <xf numFmtId="177" fontId="42" fillId="6" borderId="10" xfId="7" applyNumberFormat="1" applyFont="1" applyFill="1" applyBorder="1" applyAlignment="1">
      <alignment horizontal="right" vertical="center"/>
    </xf>
    <xf numFmtId="177" fontId="42" fillId="6" borderId="4" xfId="7" applyNumberFormat="1" applyFont="1" applyFill="1" applyBorder="1">
      <alignment vertical="center"/>
    </xf>
    <xf numFmtId="0" fontId="0" fillId="6" borderId="0" xfId="0" applyFill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6" fontId="27" fillId="0" borderId="15" xfId="1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177" fontId="5" fillId="0" borderId="10" xfId="1" applyNumberFormat="1" applyFont="1" applyBorder="1" applyAlignment="1">
      <alignment horizontal="right" vertical="center"/>
    </xf>
    <xf numFmtId="0" fontId="30" fillId="0" borderId="9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38" fontId="30" fillId="0" borderId="9" xfId="1" applyFont="1" applyBorder="1" applyAlignment="1">
      <alignment vertical="center" wrapText="1"/>
    </xf>
    <xf numFmtId="0" fontId="30" fillId="0" borderId="31" xfId="0" applyFont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30" fillId="2" borderId="10" xfId="1" applyFont="1" applyFill="1" applyBorder="1" applyAlignment="1">
      <alignment horizontal="center" vertical="center" wrapText="1"/>
    </xf>
    <xf numFmtId="38" fontId="30" fillId="0" borderId="7" xfId="1" applyFont="1" applyBorder="1" applyAlignment="1">
      <alignment horizontal="center" vertical="center" wrapText="1"/>
    </xf>
    <xf numFmtId="38" fontId="44" fillId="6" borderId="0" xfId="1" applyFont="1" applyFill="1">
      <alignment vertical="center"/>
    </xf>
    <xf numFmtId="3" fontId="18" fillId="0" borderId="0" xfId="0" applyNumberFormat="1" applyFont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8" fillId="2" borderId="13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20" fillId="0" borderId="3" xfId="0" applyFont="1" applyBorder="1" applyAlignment="1">
      <alignment horizontal="right" vertical="center"/>
    </xf>
    <xf numFmtId="0" fontId="30" fillId="0" borderId="3" xfId="0" applyFont="1" applyBorder="1" applyAlignment="1">
      <alignment horizontal="right" vertical="center"/>
    </xf>
    <xf numFmtId="0" fontId="30" fillId="2" borderId="10" xfId="0" applyFont="1" applyFill="1" applyBorder="1" applyAlignment="1">
      <alignment horizontal="center" vertical="center"/>
    </xf>
    <xf numFmtId="0" fontId="30" fillId="6" borderId="13" xfId="0" applyFont="1" applyFill="1" applyBorder="1" applyAlignment="1">
      <alignment horizontal="left" vertical="center" wrapText="1"/>
    </xf>
    <xf numFmtId="0" fontId="30" fillId="6" borderId="17" xfId="0" applyFont="1" applyFill="1" applyBorder="1" applyAlignment="1">
      <alignment horizontal="left" vertical="center" wrapText="1"/>
    </xf>
    <xf numFmtId="0" fontId="30" fillId="6" borderId="15" xfId="0" applyFont="1" applyFill="1" applyBorder="1" applyAlignment="1">
      <alignment horizontal="left" vertical="center" wrapText="1"/>
    </xf>
    <xf numFmtId="0" fontId="30" fillId="6" borderId="16" xfId="0" applyFont="1" applyFill="1" applyBorder="1" applyAlignment="1">
      <alignment horizontal="left" vertical="center" wrapText="1"/>
    </xf>
    <xf numFmtId="0" fontId="30" fillId="6" borderId="5" xfId="0" applyFont="1" applyFill="1" applyBorder="1" applyAlignment="1">
      <alignment horizontal="left" vertical="center" wrapText="1"/>
    </xf>
    <xf numFmtId="0" fontId="30" fillId="6" borderId="6" xfId="0" applyFont="1" applyFill="1" applyBorder="1" applyAlignment="1">
      <alignment horizontal="left" vertical="center" wrapText="1"/>
    </xf>
    <xf numFmtId="0" fontId="30" fillId="0" borderId="31" xfId="0" applyFont="1" applyBorder="1">
      <alignment vertical="center"/>
    </xf>
    <xf numFmtId="0" fontId="30" fillId="0" borderId="32" xfId="0" applyFont="1" applyBorder="1">
      <alignment vertical="center"/>
    </xf>
    <xf numFmtId="0" fontId="30" fillId="0" borderId="9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30" fillId="6" borderId="13" xfId="0" applyFont="1" applyFill="1" applyBorder="1" applyAlignment="1">
      <alignment horizontal="left" vertical="center"/>
    </xf>
    <xf numFmtId="0" fontId="30" fillId="6" borderId="17" xfId="0" applyFont="1" applyFill="1" applyBorder="1" applyAlignment="1">
      <alignment horizontal="left" vertical="center"/>
    </xf>
    <xf numFmtId="0" fontId="30" fillId="6" borderId="15" xfId="0" applyFont="1" applyFill="1" applyBorder="1" applyAlignment="1">
      <alignment horizontal="left" vertical="center"/>
    </xf>
    <xf numFmtId="0" fontId="30" fillId="6" borderId="16" xfId="0" applyFont="1" applyFill="1" applyBorder="1" applyAlignment="1">
      <alignment horizontal="left" vertical="center"/>
    </xf>
    <xf numFmtId="0" fontId="30" fillId="6" borderId="5" xfId="0" applyFont="1" applyFill="1" applyBorder="1" applyAlignment="1">
      <alignment horizontal="left" vertical="center"/>
    </xf>
    <xf numFmtId="0" fontId="30" fillId="6" borderId="6" xfId="0" applyFont="1" applyFill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1" fillId="0" borderId="11" xfId="5" applyFont="1" applyBorder="1" applyAlignment="1">
      <alignment horizontal="center" vertical="center"/>
    </xf>
    <xf numFmtId="0" fontId="21" fillId="0" borderId="14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/>
    </xf>
    <xf numFmtId="0" fontId="21" fillId="0" borderId="9" xfId="5" applyFont="1" applyBorder="1" applyAlignment="1">
      <alignment horizontal="center" vertical="center"/>
    </xf>
    <xf numFmtId="0" fontId="21" fillId="0" borderId="12" xfId="5" applyFont="1" applyBorder="1" applyAlignment="1">
      <alignment horizontal="center" vertical="center"/>
    </xf>
    <xf numFmtId="0" fontId="21" fillId="0" borderId="11" xfId="5" applyFont="1" applyBorder="1" applyAlignment="1">
      <alignment horizontal="center" vertical="center" wrapText="1"/>
    </xf>
    <xf numFmtId="0" fontId="21" fillId="0" borderId="14" xfId="5" applyFont="1" applyBorder="1" applyAlignment="1">
      <alignment horizontal="center" vertical="center" wrapText="1"/>
    </xf>
    <xf numFmtId="0" fontId="21" fillId="6" borderId="11" xfId="5" applyFont="1" applyFill="1" applyBorder="1" applyAlignment="1">
      <alignment horizontal="center" vertical="center" wrapText="1"/>
    </xf>
    <xf numFmtId="0" fontId="21" fillId="6" borderId="14" xfId="5" applyFont="1" applyFill="1" applyBorder="1" applyAlignment="1">
      <alignment horizontal="center" vertical="center" wrapText="1"/>
    </xf>
    <xf numFmtId="0" fontId="21" fillId="6" borderId="4" xfId="5" applyFont="1" applyFill="1" applyBorder="1" applyAlignment="1">
      <alignment horizontal="center" vertical="center" wrapText="1"/>
    </xf>
    <xf numFmtId="0" fontId="21" fillId="0" borderId="2" xfId="5" applyFont="1" applyBorder="1" applyAlignment="1">
      <alignment horizontal="center" vertical="center"/>
    </xf>
    <xf numFmtId="38" fontId="20" fillId="6" borderId="0" xfId="1" applyFont="1" applyFill="1" applyAlignment="1">
      <alignment horizontal="left" vertical="center" wrapText="1"/>
    </xf>
    <xf numFmtId="38" fontId="30" fillId="6" borderId="0" xfId="1" applyFont="1" applyFill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8">
    <cellStyle name="パーセント" xfId="6" builtinId="5"/>
    <cellStyle name="桁区切り" xfId="1" builtinId="6"/>
    <cellStyle name="桁区切り 2" xfId="7" xr:uid="{2A5A1506-8011-4897-B308-EBF329FC1EAC}"/>
    <cellStyle name="標準" xfId="0" builtinId="0"/>
    <cellStyle name="標準 2" xfId="2" xr:uid="{00000000-0005-0000-0000-000003000000}"/>
    <cellStyle name="標準 2 2" xfId="4" xr:uid="{00000000-0005-0000-0000-000004000000}"/>
    <cellStyle name="標準_附属明細表PL・NW・WS　20060423修正版" xfId="5" xr:uid="{00000000-0005-0000-0000-000005000000}"/>
    <cellStyle name="標準１" xfId="3" xr:uid="{00000000-0005-0000-0000-000006000000}"/>
  </cellStyles>
  <dxfs count="0"/>
  <tableStyles count="0" defaultTableStyle="TableStyleMedium9" defaultPivotStyle="PivotStyleLight16"/>
  <colors>
    <mruColors>
      <color rgb="FFFFCCFF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9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3528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28769</xdr:colOff>
      <xdr:row>3</xdr:row>
      <xdr:rowOff>119751</xdr:rowOff>
    </xdr:from>
    <xdr:to>
      <xdr:col>3</xdr:col>
      <xdr:colOff>0</xdr:colOff>
      <xdr:row>3</xdr:row>
      <xdr:rowOff>119751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CxnSpPr/>
      </xdr:nvCxnSpPr>
      <xdr:spPr>
        <a:xfrm>
          <a:off x="28769" y="561711"/>
          <a:ext cx="213531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9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9</xdr:row>
      <xdr:rowOff>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9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3528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CD5CFB-3DF0-4883-897F-EA5309FCDAA0}"/>
            </a:ext>
          </a:extLst>
        </xdr:cNvPr>
        <xdr:cNvCxnSpPr/>
      </xdr:nvCxnSpPr>
      <xdr:spPr>
        <a:xfrm>
          <a:off x="28769" y="695061"/>
          <a:ext cx="213531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E7D7C91-A26F-44E9-9E40-4C1E9187CF6D}"/>
            </a:ext>
          </a:extLst>
        </xdr:cNvPr>
        <xdr:cNvCxnSpPr/>
      </xdr:nvCxnSpPr>
      <xdr:spPr>
        <a:xfrm>
          <a:off x="304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2F6DBE8-7A6F-4FF4-AD86-451A7F2A3415}"/>
            </a:ext>
          </a:extLst>
        </xdr:cNvPr>
        <xdr:cNvCxnSpPr/>
      </xdr:nvCxnSpPr>
      <xdr:spPr>
        <a:xfrm>
          <a:off x="30480" y="16916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9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9271B64-F9BA-4BA0-8743-CBF88A6CAF87}"/>
            </a:ext>
          </a:extLst>
        </xdr:cNvPr>
        <xdr:cNvCxnSpPr/>
      </xdr:nvCxnSpPr>
      <xdr:spPr>
        <a:xfrm flipV="1">
          <a:off x="2164221" y="693420"/>
          <a:ext cx="0" cy="998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E1D4251-16B0-4956-A406-056E1A2BF78C}"/>
            </a:ext>
          </a:extLst>
        </xdr:cNvPr>
        <xdr:cNvCxnSpPr/>
      </xdr:nvCxnSpPr>
      <xdr:spPr>
        <a:xfrm>
          <a:off x="14401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DBA8147-4610-48B6-8E62-06873575520A}"/>
            </a:ext>
          </a:extLst>
        </xdr:cNvPr>
        <xdr:cNvCxnSpPr/>
      </xdr:nvCxnSpPr>
      <xdr:spPr>
        <a:xfrm>
          <a:off x="30480" y="929781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4788EB6-8EE9-4D07-BAFA-57C4255778B3}"/>
            </a:ext>
          </a:extLst>
        </xdr:cNvPr>
        <xdr:cNvCxnSpPr/>
      </xdr:nvCxnSpPr>
      <xdr:spPr>
        <a:xfrm>
          <a:off x="30480" y="11201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6C96792-1438-4510-AE78-AA2FB1B4AD02}"/>
            </a:ext>
          </a:extLst>
        </xdr:cNvPr>
        <xdr:cNvCxnSpPr/>
      </xdr:nvCxnSpPr>
      <xdr:spPr>
        <a:xfrm>
          <a:off x="34008" y="1310640"/>
          <a:ext cx="213007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3528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C7A5ABA-BA93-47E0-B80E-9C2CBF9BC290}"/>
            </a:ext>
          </a:extLst>
        </xdr:cNvPr>
        <xdr:cNvCxnSpPr/>
      </xdr:nvCxnSpPr>
      <xdr:spPr>
        <a:xfrm flipV="1">
          <a:off x="30480" y="1501140"/>
          <a:ext cx="213360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28769</xdr:colOff>
      <xdr:row>3</xdr:row>
      <xdr:rowOff>119751</xdr:rowOff>
    </xdr:from>
    <xdr:to>
      <xdr:col>3</xdr:col>
      <xdr:colOff>0</xdr:colOff>
      <xdr:row>3</xdr:row>
      <xdr:rowOff>119751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CE5D739-03E9-4C12-8B36-80E15D6D945A}"/>
            </a:ext>
          </a:extLst>
        </xdr:cNvPr>
        <xdr:cNvCxnSpPr/>
      </xdr:nvCxnSpPr>
      <xdr:spPr>
        <a:xfrm>
          <a:off x="28769" y="691251"/>
          <a:ext cx="213531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9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E64A4E0-C074-4900-BA6E-74FF73DE496D}"/>
            </a:ext>
          </a:extLst>
        </xdr:cNvPr>
        <xdr:cNvCxnSpPr/>
      </xdr:nvCxnSpPr>
      <xdr:spPr>
        <a:xfrm>
          <a:off x="304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7B365AA-C1D8-4041-9CBB-06B79694FB1E}"/>
            </a:ext>
          </a:extLst>
        </xdr:cNvPr>
        <xdr:cNvCxnSpPr/>
      </xdr:nvCxnSpPr>
      <xdr:spPr>
        <a:xfrm>
          <a:off x="30480" y="16916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9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8F4EEFC-4204-41D1-9813-39D198419EDC}"/>
            </a:ext>
          </a:extLst>
        </xdr:cNvPr>
        <xdr:cNvCxnSpPr/>
      </xdr:nvCxnSpPr>
      <xdr:spPr>
        <a:xfrm flipV="1">
          <a:off x="2164221" y="693420"/>
          <a:ext cx="0" cy="998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19FFB8C-DD93-417C-B3AB-141709613B0E}"/>
            </a:ext>
          </a:extLst>
        </xdr:cNvPr>
        <xdr:cNvCxnSpPr/>
      </xdr:nvCxnSpPr>
      <xdr:spPr>
        <a:xfrm>
          <a:off x="14401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4E1FB239-3005-4601-BCCD-B1DF04F602FD}"/>
            </a:ext>
          </a:extLst>
        </xdr:cNvPr>
        <xdr:cNvCxnSpPr/>
      </xdr:nvCxnSpPr>
      <xdr:spPr>
        <a:xfrm>
          <a:off x="30480" y="929781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739616C-C5CF-4E08-8396-BD7777DC578D}"/>
            </a:ext>
          </a:extLst>
        </xdr:cNvPr>
        <xdr:cNvCxnSpPr/>
      </xdr:nvCxnSpPr>
      <xdr:spPr>
        <a:xfrm>
          <a:off x="30480" y="11201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EB836B3-ED47-4429-A8BC-D1DBB5C3FE4B}"/>
            </a:ext>
          </a:extLst>
        </xdr:cNvPr>
        <xdr:cNvCxnSpPr/>
      </xdr:nvCxnSpPr>
      <xdr:spPr>
        <a:xfrm>
          <a:off x="34008" y="1310640"/>
          <a:ext cx="213007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3528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9B1D8C6-8642-4948-8E44-6B5E6A2F312E}"/>
            </a:ext>
          </a:extLst>
        </xdr:cNvPr>
        <xdr:cNvCxnSpPr/>
      </xdr:nvCxnSpPr>
      <xdr:spPr>
        <a:xfrm flipV="1">
          <a:off x="30480" y="1501140"/>
          <a:ext cx="213360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25BBADC-3754-4D14-8BAF-9FC2B179005D}"/>
            </a:ext>
          </a:extLst>
        </xdr:cNvPr>
        <xdr:cNvCxnSpPr/>
      </xdr:nvCxnSpPr>
      <xdr:spPr>
        <a:xfrm>
          <a:off x="28769" y="695061"/>
          <a:ext cx="213531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92C85B8-3107-4C90-8015-2A01D62A09EB}"/>
            </a:ext>
          </a:extLst>
        </xdr:cNvPr>
        <xdr:cNvCxnSpPr/>
      </xdr:nvCxnSpPr>
      <xdr:spPr>
        <a:xfrm>
          <a:off x="304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D4FF335-851E-41BA-9280-3D5E885449A0}"/>
            </a:ext>
          </a:extLst>
        </xdr:cNvPr>
        <xdr:cNvCxnSpPr/>
      </xdr:nvCxnSpPr>
      <xdr:spPr>
        <a:xfrm>
          <a:off x="30480" y="16916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9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9B9EDFB-2CD4-45B3-BBF7-353210A344D0}"/>
            </a:ext>
          </a:extLst>
        </xdr:cNvPr>
        <xdr:cNvCxnSpPr/>
      </xdr:nvCxnSpPr>
      <xdr:spPr>
        <a:xfrm flipV="1">
          <a:off x="2164221" y="693420"/>
          <a:ext cx="0" cy="998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B84B53A-0E39-4302-B865-AFB4D3F5BFCF}"/>
            </a:ext>
          </a:extLst>
        </xdr:cNvPr>
        <xdr:cNvCxnSpPr/>
      </xdr:nvCxnSpPr>
      <xdr:spPr>
        <a:xfrm>
          <a:off x="14401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03A1BB0-7C3C-46C2-8E0D-44AF634D6097}"/>
            </a:ext>
          </a:extLst>
        </xdr:cNvPr>
        <xdr:cNvCxnSpPr/>
      </xdr:nvCxnSpPr>
      <xdr:spPr>
        <a:xfrm>
          <a:off x="30480" y="929781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2C4191C-6B66-4F08-9BF4-0372F35BCCFC}"/>
            </a:ext>
          </a:extLst>
        </xdr:cNvPr>
        <xdr:cNvCxnSpPr/>
      </xdr:nvCxnSpPr>
      <xdr:spPr>
        <a:xfrm>
          <a:off x="30480" y="11201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1AB8DFF-072C-43A8-9809-AA47046649ED}"/>
            </a:ext>
          </a:extLst>
        </xdr:cNvPr>
        <xdr:cNvCxnSpPr/>
      </xdr:nvCxnSpPr>
      <xdr:spPr>
        <a:xfrm>
          <a:off x="34008" y="1310640"/>
          <a:ext cx="213007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3528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FEE8366-11AA-46A8-9C63-4BE9B1F5C343}"/>
            </a:ext>
          </a:extLst>
        </xdr:cNvPr>
        <xdr:cNvCxnSpPr/>
      </xdr:nvCxnSpPr>
      <xdr:spPr>
        <a:xfrm flipV="1">
          <a:off x="30480" y="1501140"/>
          <a:ext cx="213360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28769</xdr:colOff>
      <xdr:row>3</xdr:row>
      <xdr:rowOff>119751</xdr:rowOff>
    </xdr:from>
    <xdr:to>
      <xdr:col>3</xdr:col>
      <xdr:colOff>0</xdr:colOff>
      <xdr:row>3</xdr:row>
      <xdr:rowOff>119751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A2E2A9C-A001-49D0-818C-F54082F45700}"/>
            </a:ext>
          </a:extLst>
        </xdr:cNvPr>
        <xdr:cNvCxnSpPr/>
      </xdr:nvCxnSpPr>
      <xdr:spPr>
        <a:xfrm>
          <a:off x="28769" y="691251"/>
          <a:ext cx="213531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9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4F533C1-BA61-4E11-89FE-8D728FA774D5}"/>
            </a:ext>
          </a:extLst>
        </xdr:cNvPr>
        <xdr:cNvCxnSpPr/>
      </xdr:nvCxnSpPr>
      <xdr:spPr>
        <a:xfrm>
          <a:off x="304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25DF405-CFDC-40FF-8AF3-87AA7703FFBA}"/>
            </a:ext>
          </a:extLst>
        </xdr:cNvPr>
        <xdr:cNvCxnSpPr/>
      </xdr:nvCxnSpPr>
      <xdr:spPr>
        <a:xfrm>
          <a:off x="30480" y="16916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9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3C72697-3B82-4702-BDC3-6B1A06A37741}"/>
            </a:ext>
          </a:extLst>
        </xdr:cNvPr>
        <xdr:cNvCxnSpPr/>
      </xdr:nvCxnSpPr>
      <xdr:spPr>
        <a:xfrm flipV="1">
          <a:off x="2164221" y="693420"/>
          <a:ext cx="0" cy="998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778ADF3-EA12-4FF5-BD7F-5B0B26DBB6FF}"/>
            </a:ext>
          </a:extLst>
        </xdr:cNvPr>
        <xdr:cNvCxnSpPr/>
      </xdr:nvCxnSpPr>
      <xdr:spPr>
        <a:xfrm>
          <a:off x="14401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94102A18-FFE9-4BEE-8BD6-3C0DC5A960D8}"/>
            </a:ext>
          </a:extLst>
        </xdr:cNvPr>
        <xdr:cNvCxnSpPr/>
      </xdr:nvCxnSpPr>
      <xdr:spPr>
        <a:xfrm>
          <a:off x="30480" y="929781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1755448-B7FF-4124-8709-FAB546654663}"/>
            </a:ext>
          </a:extLst>
        </xdr:cNvPr>
        <xdr:cNvCxnSpPr/>
      </xdr:nvCxnSpPr>
      <xdr:spPr>
        <a:xfrm>
          <a:off x="30480" y="11201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4401C51-761D-4DC4-8254-20CB6810EF1F}"/>
            </a:ext>
          </a:extLst>
        </xdr:cNvPr>
        <xdr:cNvCxnSpPr/>
      </xdr:nvCxnSpPr>
      <xdr:spPr>
        <a:xfrm>
          <a:off x="34008" y="1310640"/>
          <a:ext cx="213007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3528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CDCEC5B-66FE-41C1-8EFD-A1B2A88724F8}"/>
            </a:ext>
          </a:extLst>
        </xdr:cNvPr>
        <xdr:cNvCxnSpPr/>
      </xdr:nvCxnSpPr>
      <xdr:spPr>
        <a:xfrm flipV="1">
          <a:off x="30480" y="1501140"/>
          <a:ext cx="213360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0F2015-0F30-449B-B86D-CA9C1DFF386C}"/>
            </a:ext>
          </a:extLst>
        </xdr:cNvPr>
        <xdr:cNvCxnSpPr/>
      </xdr:nvCxnSpPr>
      <xdr:spPr>
        <a:xfrm>
          <a:off x="28769" y="695061"/>
          <a:ext cx="213531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A833F01-34ED-46F0-BB89-69C9DF128284}"/>
            </a:ext>
          </a:extLst>
        </xdr:cNvPr>
        <xdr:cNvCxnSpPr/>
      </xdr:nvCxnSpPr>
      <xdr:spPr>
        <a:xfrm>
          <a:off x="304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2B88CF2-75CA-4DD9-9174-267CF7725B3B}"/>
            </a:ext>
          </a:extLst>
        </xdr:cNvPr>
        <xdr:cNvCxnSpPr/>
      </xdr:nvCxnSpPr>
      <xdr:spPr>
        <a:xfrm>
          <a:off x="30480" y="16916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9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6F2A13E-00C2-4038-9FEA-26804C75622D}"/>
            </a:ext>
          </a:extLst>
        </xdr:cNvPr>
        <xdr:cNvCxnSpPr/>
      </xdr:nvCxnSpPr>
      <xdr:spPr>
        <a:xfrm flipV="1">
          <a:off x="2164221" y="693420"/>
          <a:ext cx="0" cy="998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53BFB1F-5B83-46DD-9B21-58D15F17F2CD}"/>
            </a:ext>
          </a:extLst>
        </xdr:cNvPr>
        <xdr:cNvCxnSpPr/>
      </xdr:nvCxnSpPr>
      <xdr:spPr>
        <a:xfrm>
          <a:off x="14401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BE38D56-1B1F-4577-B843-37ABFB9A64F1}"/>
            </a:ext>
          </a:extLst>
        </xdr:cNvPr>
        <xdr:cNvCxnSpPr/>
      </xdr:nvCxnSpPr>
      <xdr:spPr>
        <a:xfrm>
          <a:off x="30480" y="929781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B98D634-D751-4F43-908F-9492D33B679C}"/>
            </a:ext>
          </a:extLst>
        </xdr:cNvPr>
        <xdr:cNvCxnSpPr/>
      </xdr:nvCxnSpPr>
      <xdr:spPr>
        <a:xfrm>
          <a:off x="30480" y="11201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9825AFC-0C19-4136-B624-8CC2E5A89EB1}"/>
            </a:ext>
          </a:extLst>
        </xdr:cNvPr>
        <xdr:cNvCxnSpPr/>
      </xdr:nvCxnSpPr>
      <xdr:spPr>
        <a:xfrm>
          <a:off x="34008" y="1310640"/>
          <a:ext cx="213007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3528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08F5E27-92F3-4B80-9964-75F3CB46AF20}"/>
            </a:ext>
          </a:extLst>
        </xdr:cNvPr>
        <xdr:cNvCxnSpPr/>
      </xdr:nvCxnSpPr>
      <xdr:spPr>
        <a:xfrm flipV="1">
          <a:off x="30480" y="1501140"/>
          <a:ext cx="213360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28769</xdr:colOff>
      <xdr:row>3</xdr:row>
      <xdr:rowOff>119751</xdr:rowOff>
    </xdr:from>
    <xdr:to>
      <xdr:col>3</xdr:col>
      <xdr:colOff>0</xdr:colOff>
      <xdr:row>3</xdr:row>
      <xdr:rowOff>119751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F0AC888-BCDA-4729-9209-C06DF6DE5AC7}"/>
            </a:ext>
          </a:extLst>
        </xdr:cNvPr>
        <xdr:cNvCxnSpPr/>
      </xdr:nvCxnSpPr>
      <xdr:spPr>
        <a:xfrm>
          <a:off x="28769" y="691251"/>
          <a:ext cx="213531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9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FF14E12-F64B-47BE-8CF5-73280DAF17F9}"/>
            </a:ext>
          </a:extLst>
        </xdr:cNvPr>
        <xdr:cNvCxnSpPr/>
      </xdr:nvCxnSpPr>
      <xdr:spPr>
        <a:xfrm>
          <a:off x="304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FA34DED-1662-40FF-98DF-C171A9B88550}"/>
            </a:ext>
          </a:extLst>
        </xdr:cNvPr>
        <xdr:cNvCxnSpPr/>
      </xdr:nvCxnSpPr>
      <xdr:spPr>
        <a:xfrm>
          <a:off x="30480" y="16916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9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C061A9F-7C67-4530-AB0F-60FCB1171222}"/>
            </a:ext>
          </a:extLst>
        </xdr:cNvPr>
        <xdr:cNvCxnSpPr/>
      </xdr:nvCxnSpPr>
      <xdr:spPr>
        <a:xfrm flipV="1">
          <a:off x="2164221" y="693420"/>
          <a:ext cx="0" cy="998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508E7253-3AD2-42FE-AB32-FDE768099B4A}"/>
            </a:ext>
          </a:extLst>
        </xdr:cNvPr>
        <xdr:cNvCxnSpPr/>
      </xdr:nvCxnSpPr>
      <xdr:spPr>
        <a:xfrm>
          <a:off x="1440180" y="693420"/>
          <a:ext cx="0" cy="998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7C03D3C-59B8-49D3-B110-B59A0BF68BB9}"/>
            </a:ext>
          </a:extLst>
        </xdr:cNvPr>
        <xdr:cNvCxnSpPr/>
      </xdr:nvCxnSpPr>
      <xdr:spPr>
        <a:xfrm>
          <a:off x="30480" y="929781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C34F8E6-8CFE-4D2E-86B0-DE1960C2B2EB}"/>
            </a:ext>
          </a:extLst>
        </xdr:cNvPr>
        <xdr:cNvCxnSpPr/>
      </xdr:nvCxnSpPr>
      <xdr:spPr>
        <a:xfrm>
          <a:off x="30480" y="1120140"/>
          <a:ext cx="21336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D88B616E-DA22-48A6-A626-F6361D74F598}"/>
            </a:ext>
          </a:extLst>
        </xdr:cNvPr>
        <xdr:cNvCxnSpPr/>
      </xdr:nvCxnSpPr>
      <xdr:spPr>
        <a:xfrm>
          <a:off x="34008" y="1310640"/>
          <a:ext cx="213007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3528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949F8A9-41E2-46DF-9187-4F2180B7B9D1}"/>
            </a:ext>
          </a:extLst>
        </xdr:cNvPr>
        <xdr:cNvCxnSpPr/>
      </xdr:nvCxnSpPr>
      <xdr:spPr>
        <a:xfrm flipV="1">
          <a:off x="30480" y="1501140"/>
          <a:ext cx="213360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57"/>
  <sheetViews>
    <sheetView tabSelected="1" view="pageBreakPreview" zoomScaleNormal="100" zoomScaleSheetLayoutView="100" workbookViewId="0">
      <selection activeCell="B4" sqref="B4"/>
    </sheetView>
  </sheetViews>
  <sheetFormatPr defaultColWidth="9" defaultRowHeight="25" customHeight="1"/>
  <cols>
    <col min="1" max="1" width="5.08984375" style="3" bestFit="1" customWidth="1"/>
    <col min="2" max="2" width="31.453125" style="3" customWidth="1"/>
    <col min="3" max="3" width="82.453125" style="3" bestFit="1" customWidth="1"/>
    <col min="4" max="4" width="5.90625" style="3" customWidth="1"/>
    <col min="5" max="16384" width="9" style="3"/>
  </cols>
  <sheetData>
    <row r="1" spans="1:4" ht="61.75" customHeight="1">
      <c r="B1" s="178" t="s">
        <v>10</v>
      </c>
      <c r="C1" s="178" t="s">
        <v>291</v>
      </c>
    </row>
    <row r="2" spans="1:4" ht="25" customHeight="1" thickBot="1">
      <c r="B2" s="7"/>
      <c r="C2" s="7"/>
    </row>
    <row r="3" spans="1:4" ht="60" customHeight="1" thickBot="1">
      <c r="B3" s="192" t="s">
        <v>319</v>
      </c>
      <c r="C3" s="193"/>
    </row>
    <row r="4" spans="1:4" ht="25" customHeight="1">
      <c r="B4" s="7"/>
      <c r="C4" s="7"/>
    </row>
    <row r="5" spans="1:4" ht="39" customHeight="1">
      <c r="B5" s="8" t="s">
        <v>125</v>
      </c>
      <c r="C5" s="8" t="s">
        <v>119</v>
      </c>
      <c r="D5" s="6"/>
    </row>
    <row r="6" spans="1:4" ht="30" customHeight="1">
      <c r="A6" s="6">
        <v>1</v>
      </c>
      <c r="B6" s="67" t="s">
        <v>124</v>
      </c>
      <c r="C6" s="68" t="s">
        <v>126</v>
      </c>
    </row>
    <row r="7" spans="1:4" ht="30" customHeight="1">
      <c r="A7" s="6">
        <v>2</v>
      </c>
      <c r="B7" s="67" t="s">
        <v>124</v>
      </c>
      <c r="C7" s="68" t="s">
        <v>127</v>
      </c>
    </row>
    <row r="8" spans="1:4" ht="30" customHeight="1">
      <c r="A8" s="6">
        <v>3</v>
      </c>
      <c r="B8" s="67" t="s">
        <v>124</v>
      </c>
      <c r="C8" s="68" t="s">
        <v>128</v>
      </c>
    </row>
    <row r="9" spans="1:4" ht="30" customHeight="1">
      <c r="A9" s="6">
        <v>4</v>
      </c>
      <c r="B9" s="67" t="s">
        <v>124</v>
      </c>
      <c r="C9" s="68" t="s">
        <v>129</v>
      </c>
    </row>
    <row r="10" spans="1:4" ht="30" customHeight="1">
      <c r="A10" s="6">
        <v>5</v>
      </c>
      <c r="B10" s="67" t="s">
        <v>124</v>
      </c>
      <c r="C10" s="68" t="s">
        <v>130</v>
      </c>
    </row>
    <row r="11" spans="1:4" ht="30" customHeight="1">
      <c r="A11" s="6">
        <v>6</v>
      </c>
      <c r="B11" s="67" t="s">
        <v>124</v>
      </c>
      <c r="C11" s="68" t="s">
        <v>131</v>
      </c>
    </row>
    <row r="12" spans="1:4" ht="30" customHeight="1">
      <c r="A12" s="6">
        <v>7</v>
      </c>
      <c r="B12" s="67" t="s">
        <v>124</v>
      </c>
      <c r="C12" s="68" t="s">
        <v>132</v>
      </c>
    </row>
    <row r="13" spans="1:4" ht="30" customHeight="1">
      <c r="A13" s="6">
        <v>8</v>
      </c>
      <c r="B13" s="67" t="s">
        <v>124</v>
      </c>
      <c r="C13" s="68" t="s">
        <v>133</v>
      </c>
    </row>
    <row r="14" spans="1:4" ht="30" customHeight="1">
      <c r="A14" s="6">
        <v>9</v>
      </c>
      <c r="B14" s="67" t="s">
        <v>124</v>
      </c>
      <c r="C14" s="68" t="s">
        <v>134</v>
      </c>
    </row>
    <row r="15" spans="1:4" ht="30" customHeight="1">
      <c r="A15" s="6">
        <v>10</v>
      </c>
      <c r="B15" s="67" t="s">
        <v>124</v>
      </c>
      <c r="C15" s="68" t="s">
        <v>135</v>
      </c>
    </row>
    <row r="16" spans="1:4" ht="30" customHeight="1">
      <c r="A16" s="6">
        <v>11</v>
      </c>
      <c r="B16" s="67" t="s">
        <v>124</v>
      </c>
      <c r="C16" s="68" t="s">
        <v>136</v>
      </c>
    </row>
    <row r="17" spans="1:3" ht="30" customHeight="1">
      <c r="A17" s="6">
        <v>12</v>
      </c>
      <c r="B17" s="67" t="s">
        <v>124</v>
      </c>
      <c r="C17" s="68" t="s">
        <v>137</v>
      </c>
    </row>
    <row r="18" spans="1:3" ht="30" customHeight="1">
      <c r="A18" s="6">
        <v>13</v>
      </c>
      <c r="B18" s="67" t="s">
        <v>138</v>
      </c>
      <c r="C18" s="68" t="s">
        <v>139</v>
      </c>
    </row>
    <row r="19" spans="1:3" ht="30" customHeight="1">
      <c r="A19" s="6">
        <v>14</v>
      </c>
      <c r="B19" s="67" t="s">
        <v>140</v>
      </c>
      <c r="C19" s="68" t="s">
        <v>141</v>
      </c>
    </row>
    <row r="20" spans="1:3" ht="30" customHeight="1">
      <c r="A20" s="6">
        <v>15</v>
      </c>
      <c r="B20" s="67" t="s">
        <v>140</v>
      </c>
      <c r="C20" s="68" t="s">
        <v>142</v>
      </c>
    </row>
    <row r="21" spans="1:3" ht="30" customHeight="1">
      <c r="A21" s="6">
        <v>16</v>
      </c>
      <c r="B21" s="67" t="s">
        <v>143</v>
      </c>
      <c r="C21" s="68" t="s">
        <v>144</v>
      </c>
    </row>
    <row r="30" spans="1:3" ht="25" customHeight="1">
      <c r="B30" s="1"/>
      <c r="C30" s="1"/>
    </row>
    <row r="31" spans="1:3" ht="25" customHeight="1">
      <c r="B31" s="4"/>
    </row>
    <row r="32" spans="1:3" ht="25" customHeight="1">
      <c r="B32" s="4"/>
    </row>
    <row r="33" spans="2:2" ht="25" customHeight="1">
      <c r="B33" s="4"/>
    </row>
    <row r="34" spans="2:2" ht="25" customHeight="1">
      <c r="B34" s="4"/>
    </row>
    <row r="35" spans="2:2" ht="25" customHeight="1">
      <c r="B35" s="4"/>
    </row>
    <row r="36" spans="2:2" ht="25" customHeight="1">
      <c r="B36" s="4"/>
    </row>
    <row r="37" spans="2:2" ht="25" customHeight="1">
      <c r="B37" s="4"/>
    </row>
    <row r="38" spans="2:2" ht="25" customHeight="1">
      <c r="B38" s="4"/>
    </row>
    <row r="39" spans="2:2" ht="25" customHeight="1">
      <c r="B39" s="4"/>
    </row>
    <row r="40" spans="2:2" ht="25" customHeight="1">
      <c r="B40" s="4"/>
    </row>
    <row r="41" spans="2:2" ht="25" customHeight="1">
      <c r="B41" s="4"/>
    </row>
    <row r="42" spans="2:2" ht="25" customHeight="1">
      <c r="B42" s="4"/>
    </row>
    <row r="43" spans="2:2" ht="25" customHeight="1">
      <c r="B43" s="4"/>
    </row>
    <row r="44" spans="2:2" ht="25" customHeight="1">
      <c r="B44" s="4"/>
    </row>
    <row r="45" spans="2:2" ht="25" customHeight="1">
      <c r="B45" s="4"/>
    </row>
    <row r="46" spans="2:2" ht="25" customHeight="1">
      <c r="B46" s="4"/>
    </row>
    <row r="47" spans="2:2" ht="25" customHeight="1">
      <c r="B47" s="4"/>
    </row>
    <row r="48" spans="2:2" ht="25" customHeight="1">
      <c r="B48" s="4"/>
    </row>
    <row r="49" spans="2:3" ht="25" customHeight="1">
      <c r="B49" s="4"/>
    </row>
    <row r="50" spans="2:3" s="4" customFormat="1" ht="25" customHeight="1">
      <c r="C50" s="3"/>
    </row>
    <row r="51" spans="2:3" ht="25" customHeight="1">
      <c r="B51" s="4"/>
    </row>
    <row r="52" spans="2:3" ht="25" customHeight="1">
      <c r="B52" s="4"/>
    </row>
    <row r="53" spans="2:3" ht="25" customHeight="1">
      <c r="B53" s="4"/>
    </row>
    <row r="54" spans="2:3" ht="25" customHeight="1">
      <c r="B54" s="4"/>
    </row>
    <row r="55" spans="2:3" s="1" customFormat="1" ht="25" customHeight="1">
      <c r="B55" s="4"/>
      <c r="C55" s="3"/>
    </row>
    <row r="56" spans="2:3" s="1" customFormat="1" ht="25" customHeight="1">
      <c r="B56" s="4"/>
      <c r="C56" s="3"/>
    </row>
    <row r="57" spans="2:3" s="1" customFormat="1" ht="25" customHeight="1">
      <c r="B57" s="4"/>
      <c r="C57" s="4"/>
    </row>
  </sheetData>
  <mergeCells count="1">
    <mergeCell ref="B3:C3"/>
  </mergeCells>
  <phoneticPr fontId="2"/>
  <pageMargins left="0.78700000000000003" right="0.67" top="0.76" bottom="0.88" header="0.47" footer="0.46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B1:H20"/>
  <sheetViews>
    <sheetView view="pageBreakPreview" zoomScale="130" zoomScaleNormal="80" zoomScaleSheetLayoutView="130" workbookViewId="0">
      <selection activeCell="G20" sqref="G20"/>
    </sheetView>
  </sheetViews>
  <sheetFormatPr defaultRowHeight="13"/>
  <cols>
    <col min="1" max="1" width="1" customWidth="1"/>
    <col min="2" max="2" width="26.453125" bestFit="1" customWidth="1"/>
    <col min="3" max="4" width="18.453125" customWidth="1"/>
    <col min="5" max="5" width="3.453125" customWidth="1"/>
    <col min="6" max="6" width="26.453125" bestFit="1" customWidth="1"/>
    <col min="7" max="8" width="18.453125" customWidth="1"/>
    <col min="9" max="9" width="11.453125" customWidth="1"/>
  </cols>
  <sheetData>
    <row r="1" spans="2:8" ht="25.5" customHeight="1"/>
    <row r="2" spans="2:8" ht="19.5" customHeight="1">
      <c r="B2" s="204" t="s">
        <v>224</v>
      </c>
      <c r="C2" s="204"/>
      <c r="D2" s="11"/>
      <c r="E2" s="9"/>
      <c r="F2" s="31" t="s">
        <v>48</v>
      </c>
      <c r="G2" s="9"/>
      <c r="H2" s="11"/>
    </row>
    <row r="3" spans="2:8" ht="19.5" customHeight="1">
      <c r="B3" s="203"/>
      <c r="C3" s="203"/>
      <c r="D3" s="11" t="s">
        <v>118</v>
      </c>
      <c r="E3" s="9"/>
      <c r="F3" s="31"/>
      <c r="G3" s="9"/>
      <c r="H3" s="11" t="s">
        <v>118</v>
      </c>
    </row>
    <row r="4" spans="2:8" s="1" customFormat="1" ht="30" customHeight="1">
      <c r="B4" s="71" t="s">
        <v>46</v>
      </c>
      <c r="C4" s="71" t="s">
        <v>49</v>
      </c>
      <c r="D4" s="71" t="s">
        <v>50</v>
      </c>
      <c r="E4" s="32"/>
      <c r="F4" s="71" t="s">
        <v>46</v>
      </c>
      <c r="G4" s="71" t="s">
        <v>49</v>
      </c>
      <c r="H4" s="71" t="s">
        <v>50</v>
      </c>
    </row>
    <row r="5" spans="2:8" s="1" customFormat="1" ht="16.399999999999999" hidden="1" customHeight="1">
      <c r="B5" s="33" t="s">
        <v>51</v>
      </c>
      <c r="C5" s="33"/>
      <c r="D5" s="33"/>
      <c r="E5" s="32"/>
      <c r="F5" s="33" t="s">
        <v>51</v>
      </c>
      <c r="G5" s="33"/>
      <c r="H5" s="33"/>
    </row>
    <row r="6" spans="2:8" s="1" customFormat="1" ht="16.399999999999999" hidden="1" customHeight="1">
      <c r="B6" s="34" t="s">
        <v>52</v>
      </c>
      <c r="C6" s="34"/>
      <c r="D6" s="34"/>
      <c r="E6" s="32"/>
      <c r="F6" s="34" t="s">
        <v>52</v>
      </c>
      <c r="G6" s="34"/>
      <c r="H6" s="34"/>
    </row>
    <row r="7" spans="2:8" s="1" customFormat="1" ht="21" hidden="1" customHeight="1">
      <c r="B7" s="26" t="s">
        <v>53</v>
      </c>
      <c r="C7" s="26"/>
      <c r="D7" s="26"/>
      <c r="E7" s="32"/>
      <c r="F7" s="26" t="s">
        <v>53</v>
      </c>
      <c r="G7" s="26"/>
      <c r="H7" s="26"/>
    </row>
    <row r="8" spans="2:8" s="1" customFormat="1" ht="21" hidden="1" customHeight="1">
      <c r="B8" s="26" t="s">
        <v>54</v>
      </c>
      <c r="C8" s="26"/>
      <c r="D8" s="26"/>
      <c r="E8" s="32"/>
      <c r="F8" s="26" t="s">
        <v>54</v>
      </c>
      <c r="G8" s="26"/>
      <c r="H8" s="26"/>
    </row>
    <row r="9" spans="2:8" s="1" customFormat="1" ht="21" hidden="1" customHeight="1">
      <c r="B9" s="23" t="s">
        <v>47</v>
      </c>
      <c r="C9" s="26"/>
      <c r="D9" s="26"/>
      <c r="E9" s="32"/>
      <c r="F9" s="23" t="s">
        <v>47</v>
      </c>
      <c r="G9" s="26"/>
      <c r="H9" s="26"/>
    </row>
    <row r="10" spans="2:8" s="1" customFormat="1" ht="21" hidden="1" customHeight="1">
      <c r="B10" s="26" t="s">
        <v>55</v>
      </c>
      <c r="C10" s="26"/>
      <c r="D10" s="26"/>
      <c r="E10" s="32"/>
      <c r="F10" s="26" t="s">
        <v>55</v>
      </c>
      <c r="G10" s="26"/>
      <c r="H10" s="26"/>
    </row>
    <row r="11" spans="2:8" s="1" customFormat="1" ht="21" hidden="1" customHeight="1">
      <c r="B11" s="26" t="s">
        <v>54</v>
      </c>
      <c r="C11" s="26"/>
      <c r="D11" s="26"/>
      <c r="E11" s="32"/>
      <c r="F11" s="26" t="s">
        <v>54</v>
      </c>
      <c r="G11" s="26"/>
      <c r="H11" s="26"/>
    </row>
    <row r="12" spans="2:8" s="1" customFormat="1" ht="21" hidden="1" customHeight="1" thickBot="1">
      <c r="B12" s="35" t="s">
        <v>56</v>
      </c>
      <c r="C12" s="36">
        <f>SUM(C7:C11)</f>
        <v>0</v>
      </c>
      <c r="D12" s="36">
        <f>SUM(D7:D11)</f>
        <v>0</v>
      </c>
      <c r="E12" s="32"/>
      <c r="F12" s="35" t="s">
        <v>56</v>
      </c>
      <c r="G12" s="36">
        <f>SUM(G7:G11)</f>
        <v>0</v>
      </c>
      <c r="H12" s="36">
        <f>SUM(H7:H11)</f>
        <v>0</v>
      </c>
    </row>
    <row r="13" spans="2:8" s="1" customFormat="1" ht="16.399999999999999" customHeight="1">
      <c r="B13" s="89" t="s">
        <v>57</v>
      </c>
      <c r="C13" s="89"/>
      <c r="D13" s="89"/>
      <c r="E13" s="32"/>
      <c r="F13" s="37" t="s">
        <v>57</v>
      </c>
      <c r="G13" s="89"/>
      <c r="H13" s="89"/>
    </row>
    <row r="14" spans="2:8" s="1" customFormat="1" ht="16.399999999999999" customHeight="1">
      <c r="B14" s="26" t="s">
        <v>225</v>
      </c>
      <c r="C14" s="84">
        <v>89600</v>
      </c>
      <c r="D14" s="84">
        <v>0</v>
      </c>
      <c r="E14" s="32"/>
      <c r="F14" s="26" t="s">
        <v>225</v>
      </c>
      <c r="G14" s="84">
        <v>176000</v>
      </c>
      <c r="H14" s="84">
        <v>0</v>
      </c>
    </row>
    <row r="15" spans="2:8" s="1" customFormat="1" ht="16.399999999999999" customHeight="1">
      <c r="B15" s="26"/>
      <c r="C15" s="84"/>
      <c r="D15" s="84"/>
      <c r="E15" s="32"/>
      <c r="F15" s="26" t="s">
        <v>318</v>
      </c>
      <c r="G15" s="181">
        <v>191200</v>
      </c>
      <c r="H15" s="84">
        <v>0</v>
      </c>
    </row>
    <row r="16" spans="2:8" s="1" customFormat="1" ht="16.399999999999999" customHeight="1">
      <c r="B16" s="26"/>
      <c r="C16" s="84"/>
      <c r="D16" s="84"/>
      <c r="E16" s="32"/>
      <c r="F16" s="26"/>
      <c r="G16" s="84"/>
      <c r="H16" s="84"/>
    </row>
    <row r="17" spans="2:8" s="1" customFormat="1" ht="21" customHeight="1">
      <c r="B17" s="90" t="s">
        <v>1</v>
      </c>
      <c r="C17" s="84">
        <f>SUM(C14:C16)</f>
        <v>89600</v>
      </c>
      <c r="D17" s="84">
        <f>SUM(D14:D15)</f>
        <v>0</v>
      </c>
      <c r="E17" s="32"/>
      <c r="F17" s="29" t="s">
        <v>1</v>
      </c>
      <c r="G17" s="84">
        <f>SUM(G14:G16)</f>
        <v>367200</v>
      </c>
      <c r="H17" s="84">
        <v>0</v>
      </c>
    </row>
    <row r="18" spans="2:8" ht="6.75" customHeight="1">
      <c r="B18" s="38"/>
      <c r="C18" s="30"/>
      <c r="D18" s="30"/>
      <c r="E18" s="31"/>
      <c r="F18" s="31"/>
      <c r="G18" s="31"/>
      <c r="H18" s="10"/>
    </row>
    <row r="19" spans="2:8" ht="18.75" customHeight="1">
      <c r="C19" s="31"/>
      <c r="D19" s="31"/>
      <c r="E19" s="31"/>
      <c r="F19" s="31"/>
      <c r="G19" s="31"/>
      <c r="H19" s="10"/>
    </row>
    <row r="20" spans="2:8">
      <c r="C20" s="12"/>
      <c r="D20" s="12"/>
      <c r="E20" s="12"/>
      <c r="F20" s="12"/>
    </row>
  </sheetData>
  <mergeCells count="2">
    <mergeCell ref="B3:C3"/>
    <mergeCell ref="B2:C2"/>
  </mergeCells>
  <phoneticPr fontId="2"/>
  <printOptions horizontalCentered="1"/>
  <pageMargins left="0.59055118110236227" right="0.11811023622047245" top="0.98425196850393704" bottom="0.59055118110236227" header="0.31496062992125984" footer="0.31496062992125984"/>
  <pageSetup paperSize="9" scale="10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A760-80C3-4AA4-B52A-B82D9D8CDB92}">
  <sheetPr codeName="Sheet11"/>
  <dimension ref="B1:H20"/>
  <sheetViews>
    <sheetView view="pageBreakPreview" zoomScale="130" zoomScaleNormal="107" zoomScaleSheetLayoutView="130" workbookViewId="0">
      <selection activeCell="F25" sqref="F25"/>
    </sheetView>
  </sheetViews>
  <sheetFormatPr defaultRowHeight="13"/>
  <cols>
    <col min="1" max="1" width="1" customWidth="1"/>
    <col min="2" max="2" width="26.453125" bestFit="1" customWidth="1"/>
    <col min="3" max="4" width="18.453125" customWidth="1"/>
    <col min="5" max="5" width="3.453125" customWidth="1"/>
    <col min="6" max="6" width="26.453125" bestFit="1" customWidth="1"/>
    <col min="7" max="8" width="18.453125" customWidth="1"/>
    <col min="9" max="9" width="11.453125" customWidth="1"/>
  </cols>
  <sheetData>
    <row r="1" spans="2:8" ht="25.5" customHeight="1"/>
    <row r="2" spans="2:8" ht="19.5" customHeight="1">
      <c r="B2" s="204" t="s">
        <v>272</v>
      </c>
      <c r="C2" s="204"/>
      <c r="D2" s="11"/>
      <c r="E2" s="9"/>
      <c r="F2" s="31" t="s">
        <v>48</v>
      </c>
      <c r="G2" s="9"/>
      <c r="H2" s="11"/>
    </row>
    <row r="3" spans="2:8" ht="19.5" customHeight="1">
      <c r="B3" s="203"/>
      <c r="C3" s="203"/>
      <c r="D3" s="11" t="s">
        <v>118</v>
      </c>
      <c r="E3" s="9"/>
      <c r="F3" s="31"/>
      <c r="G3" s="9"/>
      <c r="H3" s="11" t="s">
        <v>118</v>
      </c>
    </row>
    <row r="4" spans="2:8" s="1" customFormat="1" ht="30" customHeight="1">
      <c r="B4" s="71" t="s">
        <v>46</v>
      </c>
      <c r="C4" s="71" t="s">
        <v>49</v>
      </c>
      <c r="D4" s="71" t="s">
        <v>50</v>
      </c>
      <c r="E4" s="32"/>
      <c r="F4" s="71" t="s">
        <v>46</v>
      </c>
      <c r="G4" s="71" t="s">
        <v>49</v>
      </c>
      <c r="H4" s="71" t="s">
        <v>50</v>
      </c>
    </row>
    <row r="5" spans="2:8" s="1" customFormat="1" ht="16.399999999999999" hidden="1" customHeight="1">
      <c r="B5" s="33" t="s">
        <v>51</v>
      </c>
      <c r="C5" s="33"/>
      <c r="D5" s="33"/>
      <c r="E5" s="32"/>
      <c r="F5" s="33" t="s">
        <v>51</v>
      </c>
      <c r="G5" s="33"/>
      <c r="H5" s="33"/>
    </row>
    <row r="6" spans="2:8" s="1" customFormat="1" ht="16.399999999999999" hidden="1" customHeight="1">
      <c r="B6" s="34" t="s">
        <v>52</v>
      </c>
      <c r="C6" s="34"/>
      <c r="D6" s="34"/>
      <c r="E6" s="32"/>
      <c r="F6" s="34" t="s">
        <v>52</v>
      </c>
      <c r="G6" s="34"/>
      <c r="H6" s="34"/>
    </row>
    <row r="7" spans="2:8" s="1" customFormat="1" ht="21" hidden="1" customHeight="1">
      <c r="B7" s="26" t="s">
        <v>53</v>
      </c>
      <c r="C7" s="26"/>
      <c r="D7" s="26"/>
      <c r="E7" s="32"/>
      <c r="F7" s="26" t="s">
        <v>53</v>
      </c>
      <c r="G7" s="26"/>
      <c r="H7" s="26"/>
    </row>
    <row r="8" spans="2:8" s="1" customFormat="1" ht="21" hidden="1" customHeight="1">
      <c r="B8" s="26" t="s">
        <v>54</v>
      </c>
      <c r="C8" s="26"/>
      <c r="D8" s="26"/>
      <c r="E8" s="32"/>
      <c r="F8" s="26" t="s">
        <v>54</v>
      </c>
      <c r="G8" s="26"/>
      <c r="H8" s="26"/>
    </row>
    <row r="9" spans="2:8" s="1" customFormat="1" ht="21" hidden="1" customHeight="1">
      <c r="B9" s="23" t="s">
        <v>47</v>
      </c>
      <c r="C9" s="26"/>
      <c r="D9" s="26"/>
      <c r="E9" s="32"/>
      <c r="F9" s="23" t="s">
        <v>47</v>
      </c>
      <c r="G9" s="26"/>
      <c r="H9" s="26"/>
    </row>
    <row r="10" spans="2:8" s="1" customFormat="1" ht="21" hidden="1" customHeight="1">
      <c r="B10" s="26" t="s">
        <v>55</v>
      </c>
      <c r="C10" s="26"/>
      <c r="D10" s="26"/>
      <c r="E10" s="32"/>
      <c r="F10" s="26" t="s">
        <v>55</v>
      </c>
      <c r="G10" s="26"/>
      <c r="H10" s="26"/>
    </row>
    <row r="11" spans="2:8" s="1" customFormat="1" ht="21" hidden="1" customHeight="1">
      <c r="B11" s="26" t="s">
        <v>54</v>
      </c>
      <c r="C11" s="26"/>
      <c r="D11" s="26"/>
      <c r="E11" s="32"/>
      <c r="F11" s="26" t="s">
        <v>54</v>
      </c>
      <c r="G11" s="26"/>
      <c r="H11" s="26"/>
    </row>
    <row r="12" spans="2:8" s="1" customFormat="1" ht="21" hidden="1" customHeight="1" thickBot="1">
      <c r="B12" s="35" t="s">
        <v>56</v>
      </c>
      <c r="C12" s="36">
        <f>SUM(C7:C11)</f>
        <v>0</v>
      </c>
      <c r="D12" s="36">
        <f>SUM(D7:D11)</f>
        <v>0</v>
      </c>
      <c r="E12" s="32"/>
      <c r="F12" s="35" t="s">
        <v>56</v>
      </c>
      <c r="G12" s="36">
        <f>SUM(G7:G11)</f>
        <v>0</v>
      </c>
      <c r="H12" s="36">
        <f>SUM(H7:H11)</f>
        <v>0</v>
      </c>
    </row>
    <row r="13" spans="2:8" s="1" customFormat="1" ht="16.399999999999999" customHeight="1">
      <c r="B13" s="89" t="s">
        <v>57</v>
      </c>
      <c r="C13" s="89"/>
      <c r="D13" s="89"/>
      <c r="E13" s="32"/>
      <c r="F13" s="37" t="s">
        <v>57</v>
      </c>
      <c r="G13" s="89"/>
      <c r="H13" s="89"/>
    </row>
    <row r="14" spans="2:8" s="1" customFormat="1" ht="16.399999999999999" customHeight="1">
      <c r="B14" s="26" t="s">
        <v>273</v>
      </c>
      <c r="C14" s="84">
        <v>331080</v>
      </c>
      <c r="D14" s="84">
        <v>71282</v>
      </c>
      <c r="E14" s="32"/>
      <c r="F14" s="26" t="s">
        <v>273</v>
      </c>
      <c r="G14" s="84">
        <v>302650</v>
      </c>
      <c r="H14" s="84">
        <v>0</v>
      </c>
    </row>
    <row r="15" spans="2:8" s="1" customFormat="1" ht="16.399999999999999" customHeight="1">
      <c r="B15" s="26"/>
      <c r="C15" s="84"/>
      <c r="D15" s="84"/>
      <c r="E15" s="32"/>
      <c r="F15" s="26"/>
      <c r="G15" s="84"/>
      <c r="H15" s="84"/>
    </row>
    <row r="16" spans="2:8" s="1" customFormat="1" ht="16.399999999999999" customHeight="1">
      <c r="B16" s="26"/>
      <c r="C16" s="84"/>
      <c r="D16" s="84"/>
      <c r="E16" s="32"/>
      <c r="F16" s="26"/>
      <c r="G16" s="84"/>
      <c r="H16" s="84"/>
    </row>
    <row r="17" spans="2:8" s="1" customFormat="1" ht="21" customHeight="1">
      <c r="B17" s="90" t="s">
        <v>1</v>
      </c>
      <c r="C17" s="84">
        <f>SUM(C14:C16)</f>
        <v>331080</v>
      </c>
      <c r="D17" s="84">
        <f>SUM(D14:D15)</f>
        <v>71282</v>
      </c>
      <c r="E17" s="32"/>
      <c r="F17" s="29" t="s">
        <v>1</v>
      </c>
      <c r="G17" s="84">
        <f>SUM(G14:G16)</f>
        <v>302650</v>
      </c>
      <c r="H17" s="84">
        <f>SUM(H14:H16)</f>
        <v>0</v>
      </c>
    </row>
    <row r="18" spans="2:8" ht="6.75" customHeight="1">
      <c r="B18" s="38"/>
      <c r="C18" s="30"/>
      <c r="D18" s="30"/>
      <c r="E18" s="31"/>
      <c r="F18" s="31"/>
      <c r="G18" s="31"/>
      <c r="H18" s="10"/>
    </row>
    <row r="19" spans="2:8" ht="18.75" customHeight="1">
      <c r="C19" s="31"/>
      <c r="D19" s="31"/>
      <c r="E19" s="31"/>
      <c r="F19" s="31"/>
      <c r="G19" s="31"/>
      <c r="H19" s="10"/>
    </row>
    <row r="20" spans="2:8">
      <c r="C20" s="12"/>
      <c r="D20" s="12"/>
      <c r="E20" s="12"/>
      <c r="F20" s="12"/>
    </row>
  </sheetData>
  <mergeCells count="2">
    <mergeCell ref="B3:C3"/>
    <mergeCell ref="B2:C2"/>
  </mergeCells>
  <phoneticPr fontId="2"/>
  <printOptions horizontalCentered="1"/>
  <pageMargins left="0.59055118110236227" right="0.11811023622047245" top="0.98425196850393704" bottom="0.59055118110236227" header="0.31496062992125984" footer="0.31496062992125984"/>
  <pageSetup paperSize="9" scale="10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61EB-1CD5-4993-9067-6BBE8877B9DF}">
  <sheetPr codeName="Sheet12"/>
  <dimension ref="A1:N22"/>
  <sheetViews>
    <sheetView topLeftCell="B13" zoomScale="150" zoomScaleNormal="150" zoomScaleSheetLayoutView="179" workbookViewId="0">
      <selection activeCell="K26" sqref="K26"/>
    </sheetView>
  </sheetViews>
  <sheetFormatPr defaultRowHeight="13"/>
  <cols>
    <col min="1" max="1" width="12" customWidth="1"/>
    <col min="2" max="2" width="8.453125" customWidth="1"/>
    <col min="3" max="3" width="11.453125" customWidth="1"/>
    <col min="4" max="11" width="8.453125" customWidth="1"/>
    <col min="12" max="12" width="0.453125" customWidth="1"/>
    <col min="13" max="13" width="5.453125" customWidth="1"/>
  </cols>
  <sheetData>
    <row r="1" spans="1:14" ht="16.5" customHeight="1"/>
    <row r="2" spans="1:14">
      <c r="A2" s="39" t="s">
        <v>59</v>
      </c>
    </row>
    <row r="3" spans="1:14">
      <c r="A3" s="39"/>
      <c r="B3" s="40"/>
      <c r="C3" s="41"/>
      <c r="D3" s="41"/>
      <c r="E3" s="41"/>
      <c r="F3" s="41"/>
      <c r="G3" s="41"/>
      <c r="H3" s="41"/>
      <c r="I3" s="41"/>
      <c r="J3" s="41"/>
      <c r="K3" s="131"/>
    </row>
    <row r="4" spans="1:14">
      <c r="A4" s="39"/>
    </row>
    <row r="5" spans="1:14">
      <c r="A5" s="39" t="s">
        <v>158</v>
      </c>
      <c r="B5" s="40"/>
      <c r="C5" s="41"/>
      <c r="D5" s="41"/>
      <c r="E5" s="41"/>
      <c r="F5" s="41"/>
      <c r="G5" s="41"/>
      <c r="H5" s="41"/>
      <c r="I5" s="41"/>
      <c r="J5" s="41"/>
      <c r="K5" s="131" t="s">
        <v>120</v>
      </c>
    </row>
    <row r="6" spans="1:14" ht="16" customHeight="1">
      <c r="A6" s="209" t="s">
        <v>39</v>
      </c>
      <c r="B6" s="211" t="s">
        <v>60</v>
      </c>
      <c r="C6" s="72"/>
      <c r="D6" s="213" t="s">
        <v>274</v>
      </c>
      <c r="E6" s="194" t="s">
        <v>275</v>
      </c>
      <c r="F6" s="216" t="s">
        <v>276</v>
      </c>
      <c r="G6" s="205" t="s">
        <v>277</v>
      </c>
      <c r="H6" s="205" t="s">
        <v>278</v>
      </c>
      <c r="I6" s="207"/>
      <c r="J6" s="207"/>
      <c r="K6" s="208" t="s">
        <v>168</v>
      </c>
    </row>
    <row r="7" spans="1:14" ht="29.25" customHeight="1">
      <c r="A7" s="210"/>
      <c r="B7" s="212"/>
      <c r="C7" s="73" t="s">
        <v>61</v>
      </c>
      <c r="D7" s="214"/>
      <c r="E7" s="215"/>
      <c r="F7" s="217"/>
      <c r="G7" s="218"/>
      <c r="H7" s="206"/>
      <c r="I7" s="120" t="s">
        <v>279</v>
      </c>
      <c r="J7" s="141" t="s">
        <v>280</v>
      </c>
      <c r="K7" s="206"/>
    </row>
    <row r="8" spans="1:14" ht="18" customHeight="1">
      <c r="A8" s="64" t="s">
        <v>154</v>
      </c>
      <c r="B8" s="92"/>
      <c r="C8" s="93"/>
      <c r="D8" s="130"/>
      <c r="E8" s="92"/>
      <c r="F8" s="92"/>
      <c r="G8" s="92"/>
      <c r="H8" s="92"/>
      <c r="I8" s="92"/>
      <c r="J8" s="92"/>
      <c r="K8" s="92"/>
      <c r="N8" t="s">
        <v>321</v>
      </c>
    </row>
    <row r="9" spans="1:14" ht="18" customHeight="1">
      <c r="A9" s="119" t="s">
        <v>281</v>
      </c>
      <c r="B9" s="94">
        <v>165964997</v>
      </c>
      <c r="C9" s="95">
        <v>26067301</v>
      </c>
      <c r="D9" s="96">
        <v>165964997</v>
      </c>
      <c r="E9" s="94"/>
      <c r="F9" s="94"/>
      <c r="G9" s="94"/>
      <c r="H9" s="94"/>
      <c r="I9" s="94"/>
      <c r="J9" s="94"/>
      <c r="K9" s="94"/>
      <c r="N9" t="str">
        <f>IF(B9=SUM(D9:K9),"OK","要確認")</f>
        <v>OK</v>
      </c>
    </row>
    <row r="10" spans="1:14" ht="18" customHeight="1">
      <c r="A10" s="119" t="s">
        <v>282</v>
      </c>
      <c r="B10" s="94">
        <v>262495992</v>
      </c>
      <c r="C10" s="95">
        <v>51408489</v>
      </c>
      <c r="D10" s="96">
        <v>262495992</v>
      </c>
      <c r="E10" s="94"/>
      <c r="F10" s="94"/>
      <c r="G10" s="94"/>
      <c r="H10" s="94"/>
      <c r="I10" s="94"/>
      <c r="J10" s="94"/>
      <c r="K10" s="94"/>
      <c r="N10" t="str">
        <f t="shared" ref="N10:N20" si="0">IF(B10=SUM(D10:K10),"OK","要確認")</f>
        <v>OK</v>
      </c>
    </row>
    <row r="11" spans="1:14" ht="18" customHeight="1">
      <c r="A11" s="119" t="s">
        <v>283</v>
      </c>
      <c r="B11" s="94">
        <v>77529281</v>
      </c>
      <c r="C11" s="95">
        <v>7506120</v>
      </c>
      <c r="D11" s="96">
        <v>77529281</v>
      </c>
      <c r="E11" s="94"/>
      <c r="F11" s="94"/>
      <c r="G11" s="94"/>
      <c r="H11" s="94"/>
      <c r="I11" s="94"/>
      <c r="J11" s="94"/>
      <c r="K11" s="94"/>
      <c r="N11" t="str">
        <f t="shared" si="0"/>
        <v>OK</v>
      </c>
    </row>
    <row r="12" spans="1:14" ht="18" customHeight="1">
      <c r="A12" s="119" t="s">
        <v>317</v>
      </c>
      <c r="B12" s="94">
        <v>211138392</v>
      </c>
      <c r="C12" s="95">
        <v>33771689</v>
      </c>
      <c r="D12" s="96">
        <v>123968392</v>
      </c>
      <c r="E12" s="94"/>
      <c r="F12" s="94"/>
      <c r="G12" s="94"/>
      <c r="H12" s="94"/>
      <c r="I12" s="94"/>
      <c r="J12" s="94"/>
      <c r="K12" s="94">
        <v>87170000</v>
      </c>
      <c r="N12" t="str">
        <f t="shared" si="0"/>
        <v>OK</v>
      </c>
    </row>
    <row r="13" spans="1:14" ht="18" customHeight="1">
      <c r="A13" s="119" t="s">
        <v>284</v>
      </c>
      <c r="B13" s="94">
        <v>876045091</v>
      </c>
      <c r="C13" s="95">
        <v>75891861</v>
      </c>
      <c r="D13" s="96">
        <v>3969909</v>
      </c>
      <c r="E13" s="94">
        <v>558625182</v>
      </c>
      <c r="F13" s="94"/>
      <c r="G13" s="94"/>
      <c r="H13" s="94"/>
      <c r="I13" s="94"/>
      <c r="J13" s="94"/>
      <c r="K13" s="94">
        <v>313450000</v>
      </c>
      <c r="N13" t="str">
        <f t="shared" si="0"/>
        <v>OK</v>
      </c>
    </row>
    <row r="14" spans="1:14" ht="18" customHeight="1">
      <c r="A14" s="119" t="s">
        <v>226</v>
      </c>
      <c r="B14" s="94"/>
      <c r="C14" s="95"/>
      <c r="D14" s="96"/>
      <c r="E14" s="96"/>
      <c r="F14" s="94"/>
      <c r="G14" s="142"/>
      <c r="H14" s="142"/>
      <c r="I14" s="142"/>
      <c r="J14" s="142"/>
      <c r="K14" s="142"/>
      <c r="N14" t="str">
        <f t="shared" si="0"/>
        <v>OK</v>
      </c>
    </row>
    <row r="15" spans="1:14" ht="18" customHeight="1">
      <c r="A15" s="65" t="s">
        <v>155</v>
      </c>
      <c r="B15" s="97"/>
      <c r="C15" s="98"/>
      <c r="D15" s="99"/>
      <c r="E15" s="99"/>
      <c r="F15" s="99"/>
      <c r="G15" s="99"/>
      <c r="H15" s="99"/>
      <c r="I15" s="99"/>
      <c r="J15" s="99"/>
      <c r="K15" s="99"/>
    </row>
    <row r="16" spans="1:14" ht="18" customHeight="1">
      <c r="A16" s="42" t="s">
        <v>227</v>
      </c>
      <c r="B16" s="94">
        <v>1945398699</v>
      </c>
      <c r="C16" s="95">
        <v>202293231</v>
      </c>
      <c r="D16" s="96">
        <v>1859431832</v>
      </c>
      <c r="E16" s="94">
        <v>85966867</v>
      </c>
      <c r="F16" s="94"/>
      <c r="G16" s="94"/>
      <c r="H16" s="94"/>
      <c r="I16" s="94"/>
      <c r="J16" s="94"/>
      <c r="K16" s="94"/>
      <c r="L16" s="153">
        <v>0</v>
      </c>
      <c r="N16" t="str">
        <f t="shared" si="0"/>
        <v>OK</v>
      </c>
    </row>
    <row r="17" spans="1:14" ht="18" customHeight="1">
      <c r="A17" s="42" t="s">
        <v>228</v>
      </c>
      <c r="B17" s="94"/>
      <c r="C17" s="95"/>
      <c r="D17" s="96"/>
      <c r="E17" s="94"/>
      <c r="F17" s="94"/>
      <c r="G17" s="94"/>
      <c r="H17" s="94"/>
      <c r="I17" s="94"/>
      <c r="J17" s="94"/>
      <c r="K17" s="94"/>
      <c r="N17" t="str">
        <f t="shared" si="0"/>
        <v>OK</v>
      </c>
    </row>
    <row r="18" spans="1:14" ht="18" customHeight="1">
      <c r="A18" s="42" t="s">
        <v>229</v>
      </c>
      <c r="B18" s="94">
        <v>5252534</v>
      </c>
      <c r="C18" s="95">
        <v>2690756</v>
      </c>
      <c r="D18" s="96">
        <v>5252534</v>
      </c>
      <c r="E18" s="94"/>
      <c r="F18" s="94"/>
      <c r="G18" s="94"/>
      <c r="H18" s="94"/>
      <c r="I18" s="94"/>
      <c r="J18" s="94"/>
      <c r="K18" s="94"/>
      <c r="L18" s="153">
        <v>0</v>
      </c>
      <c r="N18" t="str">
        <f t="shared" si="0"/>
        <v>OK</v>
      </c>
    </row>
    <row r="19" spans="1:14" ht="18" customHeight="1">
      <c r="A19" s="42" t="s">
        <v>226</v>
      </c>
      <c r="B19" s="94">
        <v>32587291</v>
      </c>
      <c r="C19" s="95">
        <v>2778987</v>
      </c>
      <c r="D19" s="96">
        <v>32587291</v>
      </c>
      <c r="E19" s="94"/>
      <c r="F19" s="94"/>
      <c r="G19" s="94"/>
      <c r="H19" s="94"/>
      <c r="I19" s="94"/>
      <c r="J19" s="94"/>
      <c r="K19" s="94"/>
      <c r="N19" t="str">
        <f t="shared" si="0"/>
        <v>OK</v>
      </c>
    </row>
    <row r="20" spans="1:14" ht="18" customHeight="1">
      <c r="A20" s="66" t="s">
        <v>156</v>
      </c>
      <c r="B20" s="100">
        <f>SUM(B8:B19)</f>
        <v>3576412277</v>
      </c>
      <c r="C20" s="101">
        <f>SUM(C8:C19)</f>
        <v>402408434</v>
      </c>
      <c r="D20" s="100">
        <f>SUM(D8:D19)</f>
        <v>2531200228</v>
      </c>
      <c r="E20" s="102">
        <f>SUM(E8:E19)</f>
        <v>644592049</v>
      </c>
      <c r="F20" s="102">
        <f t="shared" ref="F20:J20" si="1">SUM(F8:F19)</f>
        <v>0</v>
      </c>
      <c r="G20" s="102">
        <f t="shared" si="1"/>
        <v>0</v>
      </c>
      <c r="H20" s="102">
        <f t="shared" si="1"/>
        <v>0</v>
      </c>
      <c r="I20" s="102">
        <f t="shared" si="1"/>
        <v>0</v>
      </c>
      <c r="J20" s="102">
        <f t="shared" si="1"/>
        <v>0</v>
      </c>
      <c r="K20" s="102">
        <f>SUM(K8:K19)</f>
        <v>400620000</v>
      </c>
      <c r="N20" t="str">
        <f t="shared" si="0"/>
        <v>OK</v>
      </c>
    </row>
    <row r="21" spans="1:14" ht="3.75" customHeight="1"/>
    <row r="22" spans="1:14" ht="12" customHeight="1"/>
  </sheetData>
  <mergeCells count="9">
    <mergeCell ref="H6:H7"/>
    <mergeCell ref="I6:J6"/>
    <mergeCell ref="K6:K7"/>
    <mergeCell ref="A6:A7"/>
    <mergeCell ref="B6:B7"/>
    <mergeCell ref="D6:D7"/>
    <mergeCell ref="E6:E7"/>
    <mergeCell ref="F6:F7"/>
    <mergeCell ref="G6:G7"/>
  </mergeCells>
  <phoneticPr fontId="2"/>
  <printOptions horizontalCentered="1"/>
  <pageMargins left="0.11811023622047245" right="0.11811023622047245" top="0.94488188976377963" bottom="0.15748031496062992" header="0.31496062992125984" footer="0.31496062992125984"/>
  <pageSetup paperSize="9" scale="12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74908-BF98-4754-8AD5-26698D2C0F24}">
  <sheetPr codeName="Sheet13"/>
  <dimension ref="A1:M19"/>
  <sheetViews>
    <sheetView view="pageBreakPreview" zoomScale="90" zoomScaleNormal="80" zoomScaleSheetLayoutView="90" workbookViewId="0">
      <selection activeCell="K14" sqref="K14"/>
    </sheetView>
  </sheetViews>
  <sheetFormatPr defaultRowHeight="13"/>
  <cols>
    <col min="1" max="1" width="1" style="43" customWidth="1"/>
    <col min="2" max="2" width="23.36328125" style="43" customWidth="1"/>
    <col min="3" max="3" width="16.08984375" style="43" bestFit="1" customWidth="1"/>
    <col min="4" max="7" width="13.90625" style="43" bestFit="1" customWidth="1"/>
    <col min="8" max="8" width="16.08984375" style="43" bestFit="1" customWidth="1"/>
    <col min="9" max="9" width="13.90625" style="43" bestFit="1" customWidth="1"/>
    <col min="10" max="10" width="14.08984375" style="43" bestFit="1" customWidth="1"/>
    <col min="11" max="11" width="12" style="43" customWidth="1"/>
    <col min="12" max="12" width="0.90625" style="43" customWidth="1"/>
    <col min="13" max="13" width="13.453125" style="43" customWidth="1"/>
  </cols>
  <sheetData>
    <row r="1" spans="2:12" s="43" customFormat="1" ht="46.5" customHeight="1"/>
    <row r="2" spans="2:12" s="43" customFormat="1" ht="19.5" customHeight="1">
      <c r="B2" s="44" t="s">
        <v>159</v>
      </c>
      <c r="C2" s="45"/>
      <c r="D2" s="45"/>
      <c r="E2" s="45"/>
      <c r="F2" s="45"/>
      <c r="G2" s="45"/>
      <c r="H2" s="45"/>
      <c r="I2" s="45"/>
      <c r="J2" s="46" t="s">
        <v>120</v>
      </c>
      <c r="K2" s="45"/>
      <c r="L2" s="45"/>
    </row>
    <row r="3" spans="2:12" s="43" customFormat="1" ht="27" customHeight="1">
      <c r="B3" s="224" t="s">
        <v>60</v>
      </c>
      <c r="C3" s="234" t="s">
        <v>62</v>
      </c>
      <c r="D3" s="222" t="s">
        <v>63</v>
      </c>
      <c r="E3" s="222" t="s">
        <v>64</v>
      </c>
      <c r="F3" s="222" t="s">
        <v>65</v>
      </c>
      <c r="G3" s="222" t="s">
        <v>66</v>
      </c>
      <c r="H3" s="222" t="s">
        <v>67</v>
      </c>
      <c r="I3" s="222" t="s">
        <v>68</v>
      </c>
      <c r="J3" s="222" t="s">
        <v>69</v>
      </c>
      <c r="K3" s="232"/>
    </row>
    <row r="4" spans="2:12" s="43" customFormat="1" ht="18" customHeight="1">
      <c r="B4" s="225"/>
      <c r="C4" s="235"/>
      <c r="D4" s="223"/>
      <c r="E4" s="223"/>
      <c r="F4" s="223"/>
      <c r="G4" s="223"/>
      <c r="H4" s="223"/>
      <c r="I4" s="223"/>
      <c r="J4" s="223"/>
      <c r="K4" s="233"/>
    </row>
    <row r="5" spans="2:12" s="45" customFormat="1" ht="30" customHeight="1">
      <c r="B5" s="154">
        <v>3576412277</v>
      </c>
      <c r="C5" s="159">
        <v>3345603435</v>
      </c>
      <c r="D5" s="158">
        <f>B5-C5</f>
        <v>230808842</v>
      </c>
      <c r="E5" s="158"/>
      <c r="F5" s="158"/>
      <c r="G5" s="158"/>
      <c r="H5" s="158"/>
      <c r="I5" s="158"/>
      <c r="J5" s="158" t="s">
        <v>236</v>
      </c>
      <c r="K5" s="179"/>
    </row>
    <row r="6" spans="2:12" s="43" customFormat="1"/>
    <row r="7" spans="2:12" s="43" customFormat="1"/>
    <row r="8" spans="2:12" s="43" customFormat="1" ht="19.5" customHeight="1">
      <c r="B8" s="44" t="s">
        <v>160</v>
      </c>
      <c r="C8" s="45"/>
      <c r="D8" s="45"/>
      <c r="E8" s="45"/>
      <c r="F8" s="45"/>
      <c r="G8" s="45"/>
      <c r="H8" s="45"/>
      <c r="I8" s="45"/>
      <c r="J8" s="45"/>
      <c r="K8" s="46" t="s">
        <v>120</v>
      </c>
    </row>
    <row r="9" spans="2:12" s="43" customFormat="1">
      <c r="B9" s="224" t="s">
        <v>60</v>
      </c>
      <c r="C9" s="234" t="s">
        <v>70</v>
      </c>
      <c r="D9" s="222" t="s">
        <v>71</v>
      </c>
      <c r="E9" s="222" t="s">
        <v>72</v>
      </c>
      <c r="F9" s="222" t="s">
        <v>73</v>
      </c>
      <c r="G9" s="222" t="s">
        <v>74</v>
      </c>
      <c r="H9" s="222" t="s">
        <v>75</v>
      </c>
      <c r="I9" s="222" t="s">
        <v>76</v>
      </c>
      <c r="J9" s="222" t="s">
        <v>77</v>
      </c>
      <c r="K9" s="222" t="s">
        <v>78</v>
      </c>
    </row>
    <row r="10" spans="2:12" s="43" customFormat="1">
      <c r="B10" s="225"/>
      <c r="C10" s="235"/>
      <c r="D10" s="223"/>
      <c r="E10" s="223"/>
      <c r="F10" s="223"/>
      <c r="G10" s="223"/>
      <c r="H10" s="223"/>
      <c r="I10" s="223"/>
      <c r="J10" s="223"/>
      <c r="K10" s="223"/>
    </row>
    <row r="11" spans="2:12" s="43" customFormat="1" ht="34.4" customHeight="1">
      <c r="B11" s="155">
        <f>B5</f>
        <v>3576412277</v>
      </c>
      <c r="C11" s="159">
        <v>402408434</v>
      </c>
      <c r="D11" s="158">
        <v>401322974</v>
      </c>
      <c r="E11" s="158">
        <v>387380784</v>
      </c>
      <c r="F11" s="158">
        <v>360308928</v>
      </c>
      <c r="G11" s="158">
        <v>330284734</v>
      </c>
      <c r="H11" s="158">
        <v>1223669691</v>
      </c>
      <c r="I11" s="158">
        <v>393098828</v>
      </c>
      <c r="J11" s="158">
        <f>B11-SUM(C11:I11)</f>
        <v>77937904</v>
      </c>
      <c r="K11" s="143" t="s">
        <v>236</v>
      </c>
    </row>
    <row r="12" spans="2:12" s="43" customFormat="1">
      <c r="C12" s="107"/>
    </row>
    <row r="13" spans="2:12" s="43" customFormat="1"/>
    <row r="14" spans="2:12" s="43" customFormat="1" ht="19.5" customHeight="1">
      <c r="B14" s="44" t="s">
        <v>161</v>
      </c>
      <c r="E14" s="45"/>
      <c r="F14" s="45"/>
      <c r="G14" s="45"/>
      <c r="H14" s="46" t="s">
        <v>120</v>
      </c>
    </row>
    <row r="15" spans="2:12" s="43" customFormat="1" ht="13.4" customHeight="1">
      <c r="B15" s="224" t="s">
        <v>79</v>
      </c>
      <c r="C15" s="226" t="s">
        <v>80</v>
      </c>
      <c r="D15" s="227"/>
      <c r="E15" s="227"/>
      <c r="F15" s="227"/>
      <c r="G15" s="227"/>
      <c r="H15" s="228"/>
    </row>
    <row r="16" spans="2:12" s="43" customFormat="1" ht="20.25" customHeight="1">
      <c r="B16" s="225"/>
      <c r="C16" s="229"/>
      <c r="D16" s="230"/>
      <c r="E16" s="230"/>
      <c r="F16" s="230"/>
      <c r="G16" s="230"/>
      <c r="H16" s="231"/>
    </row>
    <row r="17" spans="2:8" s="43" customFormat="1" ht="32.5" customHeight="1">
      <c r="B17" s="129" t="s">
        <v>236</v>
      </c>
      <c r="C17" s="219" t="s">
        <v>236</v>
      </c>
      <c r="D17" s="220"/>
      <c r="E17" s="220"/>
      <c r="F17" s="220"/>
      <c r="G17" s="220"/>
      <c r="H17" s="221"/>
    </row>
    <row r="18" spans="2:8" s="43" customFormat="1" ht="9.75" customHeight="1"/>
    <row r="19" spans="2:8" s="43" customFormat="1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2"/>
  <printOptions horizontalCentered="1"/>
  <pageMargins left="0.19685039370078741" right="0.19685039370078741" top="0.86614173228346458" bottom="0.19685039370078741" header="0.59055118110236227" footer="0.3937007874015748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G13"/>
  <sheetViews>
    <sheetView zoomScaleNormal="100" zoomScaleSheetLayoutView="100" workbookViewId="0">
      <selection activeCell="D18" sqref="D18"/>
    </sheetView>
  </sheetViews>
  <sheetFormatPr defaultRowHeight="13"/>
  <cols>
    <col min="1" max="1" width="5.08984375" customWidth="1"/>
    <col min="2" max="7" width="16.453125" customWidth="1"/>
    <col min="8" max="8" width="0.90625" customWidth="1"/>
  </cols>
  <sheetData>
    <row r="1" spans="2:7" ht="49.75" customHeight="1"/>
    <row r="2" spans="2:7" ht="15.75" customHeight="1">
      <c r="B2" s="39" t="s">
        <v>153</v>
      </c>
      <c r="G2" s="20" t="s">
        <v>118</v>
      </c>
    </row>
    <row r="3" spans="2:7" s="1" customFormat="1" ht="23.15" customHeight="1">
      <c r="B3" s="199" t="s">
        <v>2</v>
      </c>
      <c r="C3" s="199" t="s">
        <v>9</v>
      </c>
      <c r="D3" s="199" t="s">
        <v>81</v>
      </c>
      <c r="E3" s="201" t="s">
        <v>82</v>
      </c>
      <c r="F3" s="202"/>
      <c r="G3" s="199" t="s">
        <v>83</v>
      </c>
    </row>
    <row r="4" spans="2:7" s="1" customFormat="1" ht="23.15" customHeight="1">
      <c r="B4" s="200"/>
      <c r="C4" s="200"/>
      <c r="D4" s="200"/>
      <c r="E4" s="71" t="s">
        <v>84</v>
      </c>
      <c r="F4" s="71" t="s">
        <v>85</v>
      </c>
      <c r="G4" s="200"/>
    </row>
    <row r="5" spans="2:7" s="1" customFormat="1" ht="27" customHeight="1">
      <c r="B5" s="117" t="s">
        <v>177</v>
      </c>
      <c r="C5" s="84">
        <v>408962</v>
      </c>
      <c r="D5" s="84">
        <v>456270</v>
      </c>
      <c r="E5" s="84">
        <v>408962</v>
      </c>
      <c r="F5" s="84"/>
      <c r="G5" s="84">
        <f>C5+D5-E5-F5</f>
        <v>456270</v>
      </c>
    </row>
    <row r="6" spans="2:7" s="1" customFormat="1" ht="27" customHeight="1">
      <c r="B6" s="160" t="s">
        <v>178</v>
      </c>
      <c r="C6" s="161">
        <v>10902</v>
      </c>
      <c r="D6" s="161">
        <v>152</v>
      </c>
      <c r="E6" s="161"/>
      <c r="F6" s="161"/>
      <c r="G6" s="84">
        <f t="shared" ref="G6:G10" si="0">C6+D6-E6-F6</f>
        <v>11054</v>
      </c>
    </row>
    <row r="7" spans="2:7" s="1" customFormat="1" ht="27" customHeight="1">
      <c r="B7" s="162" t="s">
        <v>8</v>
      </c>
      <c r="C7" s="161"/>
      <c r="D7" s="161"/>
      <c r="E7" s="161"/>
      <c r="F7" s="161"/>
      <c r="G7" s="84"/>
    </row>
    <row r="8" spans="2:7" s="1" customFormat="1" ht="27" customHeight="1">
      <c r="B8" s="162" t="s">
        <v>5</v>
      </c>
      <c r="C8" s="161">
        <v>516213685</v>
      </c>
      <c r="D8" s="161">
        <v>39533854</v>
      </c>
      <c r="E8" s="161"/>
      <c r="F8" s="161"/>
      <c r="G8" s="84">
        <f>C8+D8-E8-F8</f>
        <v>555747539</v>
      </c>
    </row>
    <row r="9" spans="2:7" s="1" customFormat="1" ht="27" customHeight="1">
      <c r="B9" s="162" t="s">
        <v>6</v>
      </c>
      <c r="C9" s="163">
        <v>186865000</v>
      </c>
      <c r="D9" s="163"/>
      <c r="E9" s="163"/>
      <c r="F9" s="163">
        <v>8559000</v>
      </c>
      <c r="G9" s="84">
        <f t="shared" si="0"/>
        <v>178306000</v>
      </c>
    </row>
    <row r="10" spans="2:7" s="1" customFormat="1" ht="27" customHeight="1">
      <c r="B10" s="162" t="s">
        <v>7</v>
      </c>
      <c r="C10" s="161">
        <v>51976782</v>
      </c>
      <c r="D10" s="161">
        <v>55015311</v>
      </c>
      <c r="E10" s="161">
        <v>51976782</v>
      </c>
      <c r="F10" s="161"/>
      <c r="G10" s="84">
        <f t="shared" si="0"/>
        <v>55015311</v>
      </c>
    </row>
    <row r="11" spans="2:7" s="1" customFormat="1" ht="27" customHeight="1">
      <c r="B11" s="26"/>
      <c r="C11" s="91"/>
      <c r="D11" s="91"/>
      <c r="E11" s="91"/>
      <c r="F11" s="91"/>
      <c r="G11" s="84"/>
    </row>
    <row r="12" spans="2:7" s="1" customFormat="1" ht="29.15" customHeight="1">
      <c r="B12" s="29" t="s">
        <v>1</v>
      </c>
      <c r="C12" s="84">
        <f>SUM(C5:C11)</f>
        <v>755475331</v>
      </c>
      <c r="D12" s="84">
        <f>SUM(D5:D11)</f>
        <v>95005587</v>
      </c>
      <c r="E12" s="84">
        <f>SUM(E5:E11)</f>
        <v>52385744</v>
      </c>
      <c r="F12" s="84">
        <f>SUM(F5:F11)</f>
        <v>8559000</v>
      </c>
      <c r="G12" s="84">
        <f>C12+D12-E12-F12</f>
        <v>789536174</v>
      </c>
    </row>
    <row r="13" spans="2:7" ht="5.25" customHeight="1"/>
  </sheetData>
  <mergeCells count="5">
    <mergeCell ref="B3:B4"/>
    <mergeCell ref="C3:C4"/>
    <mergeCell ref="D3:D4"/>
    <mergeCell ref="E3:F3"/>
    <mergeCell ref="G3:G4"/>
  </mergeCells>
  <phoneticPr fontId="2"/>
  <printOptions horizontalCentered="1"/>
  <pageMargins left="0.19685039370078741" right="0.11811023622047245" top="0.94488188976377963" bottom="0.35433070866141736" header="0.31496062992125984" footer="0.31496062992125984"/>
  <pageSetup paperSize="9" scale="13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B1:G10"/>
  <sheetViews>
    <sheetView zoomScaleNormal="100" zoomScaleSheetLayoutView="110" workbookViewId="0">
      <selection activeCell="F18" sqref="F18"/>
    </sheetView>
  </sheetViews>
  <sheetFormatPr defaultRowHeight="13"/>
  <cols>
    <col min="1" max="1" width="5.08984375" customWidth="1"/>
    <col min="2" max="7" width="16.453125" customWidth="1"/>
    <col min="8" max="8" width="0.90625" customWidth="1"/>
  </cols>
  <sheetData>
    <row r="1" spans="2:7" ht="49.75" customHeight="1"/>
    <row r="2" spans="2:7" ht="15.75" customHeight="1">
      <c r="B2" s="39" t="s">
        <v>287</v>
      </c>
      <c r="G2" s="20" t="s">
        <v>118</v>
      </c>
    </row>
    <row r="3" spans="2:7" s="1" customFormat="1" ht="23.15" customHeight="1">
      <c r="B3" s="199" t="s">
        <v>2</v>
      </c>
      <c r="C3" s="199" t="s">
        <v>9</v>
      </c>
      <c r="D3" s="199" t="s">
        <v>81</v>
      </c>
      <c r="E3" s="201" t="s">
        <v>82</v>
      </c>
      <c r="F3" s="202"/>
      <c r="G3" s="199" t="s">
        <v>83</v>
      </c>
    </row>
    <row r="4" spans="2:7" s="1" customFormat="1" ht="23.15" customHeight="1">
      <c r="B4" s="200"/>
      <c r="C4" s="200"/>
      <c r="D4" s="200"/>
      <c r="E4" s="71" t="s">
        <v>84</v>
      </c>
      <c r="F4" s="71" t="s">
        <v>85</v>
      </c>
      <c r="G4" s="200"/>
    </row>
    <row r="5" spans="2:7" s="1" customFormat="1" ht="27" customHeight="1">
      <c r="B5" s="117" t="s">
        <v>177</v>
      </c>
      <c r="C5" s="84">
        <v>688270</v>
      </c>
      <c r="D5" s="84">
        <v>69554</v>
      </c>
      <c r="E5" s="84">
        <v>81300</v>
      </c>
      <c r="F5" s="84"/>
      <c r="G5" s="84">
        <f>C5+D5-E5-F5</f>
        <v>676524</v>
      </c>
    </row>
    <row r="6" spans="2:7" s="1" customFormat="1" ht="27" customHeight="1">
      <c r="B6" s="117" t="s">
        <v>178</v>
      </c>
      <c r="C6" s="84">
        <v>0</v>
      </c>
      <c r="D6" s="84"/>
      <c r="E6" s="84"/>
      <c r="F6" s="84"/>
      <c r="G6" s="84">
        <f>C6+D6-E6-F6</f>
        <v>0</v>
      </c>
    </row>
    <row r="7" spans="2:7" s="1" customFormat="1" ht="27" customHeight="1">
      <c r="B7" s="26"/>
      <c r="C7" s="84"/>
      <c r="D7" s="84"/>
      <c r="E7" s="84"/>
      <c r="F7" s="84"/>
      <c r="G7" s="84"/>
    </row>
    <row r="8" spans="2:7" s="1" customFormat="1" ht="27" customHeight="1">
      <c r="B8" s="26"/>
      <c r="C8" s="91"/>
      <c r="D8" s="91"/>
      <c r="E8" s="91"/>
      <c r="F8" s="91"/>
      <c r="G8" s="91"/>
    </row>
    <row r="9" spans="2:7" s="1" customFormat="1" ht="29.15" customHeight="1">
      <c r="B9" s="29" t="s">
        <v>1</v>
      </c>
      <c r="C9" s="84">
        <f>SUM(C5:C8)</f>
        <v>688270</v>
      </c>
      <c r="D9" s="84">
        <f>SUM(D5:D8)</f>
        <v>69554</v>
      </c>
      <c r="E9" s="84">
        <f t="shared" ref="E9:F9" si="0">SUM(E5:E8)</f>
        <v>81300</v>
      </c>
      <c r="F9" s="84">
        <f t="shared" si="0"/>
        <v>0</v>
      </c>
      <c r="G9" s="84">
        <f>SUM(G5:G8)</f>
        <v>676524</v>
      </c>
    </row>
    <row r="10" spans="2:7" ht="5.25" customHeight="1"/>
  </sheetData>
  <mergeCells count="5">
    <mergeCell ref="B3:B4"/>
    <mergeCell ref="C3:C4"/>
    <mergeCell ref="D3:D4"/>
    <mergeCell ref="E3:F3"/>
    <mergeCell ref="G3:G4"/>
  </mergeCells>
  <phoneticPr fontId="2"/>
  <printOptions horizontalCentered="1"/>
  <pageMargins left="0.19685039370078741" right="0.11811023622047245" top="0.94488188976377963" bottom="0.35433070866141736" header="0.31496062992125984" footer="0.31496062992125984"/>
  <pageSetup paperSize="9" scale="13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B1:G9"/>
  <sheetViews>
    <sheetView view="pageBreakPreview" zoomScale="110" zoomScaleNormal="100" zoomScaleSheetLayoutView="110" workbookViewId="0">
      <selection activeCell="C5" sqref="C5"/>
    </sheetView>
  </sheetViews>
  <sheetFormatPr defaultRowHeight="13"/>
  <cols>
    <col min="1" max="1" width="5.08984375" customWidth="1"/>
    <col min="2" max="7" width="16.453125" customWidth="1"/>
    <col min="8" max="8" width="0.90625" customWidth="1"/>
  </cols>
  <sheetData>
    <row r="1" spans="2:7" ht="49.75" customHeight="1"/>
    <row r="2" spans="2:7" ht="15.75" customHeight="1">
      <c r="B2" s="39" t="s">
        <v>288</v>
      </c>
      <c r="G2" s="20" t="s">
        <v>118</v>
      </c>
    </row>
    <row r="3" spans="2:7" s="1" customFormat="1" ht="23.15" customHeight="1">
      <c r="B3" s="199" t="s">
        <v>2</v>
      </c>
      <c r="C3" s="199" t="s">
        <v>9</v>
      </c>
      <c r="D3" s="199" t="s">
        <v>81</v>
      </c>
      <c r="E3" s="201" t="s">
        <v>82</v>
      </c>
      <c r="F3" s="202"/>
      <c r="G3" s="199" t="s">
        <v>83</v>
      </c>
    </row>
    <row r="4" spans="2:7" s="1" customFormat="1" ht="23.15" customHeight="1">
      <c r="B4" s="200"/>
      <c r="C4" s="200"/>
      <c r="D4" s="200"/>
      <c r="E4" s="71" t="s">
        <v>84</v>
      </c>
      <c r="F4" s="71" t="s">
        <v>85</v>
      </c>
      <c r="G4" s="200"/>
    </row>
    <row r="5" spans="2:7" s="1" customFormat="1" ht="27" customHeight="1">
      <c r="B5" s="117" t="s">
        <v>177</v>
      </c>
      <c r="C5" s="84">
        <v>0</v>
      </c>
      <c r="D5" s="84"/>
      <c r="E5" s="84"/>
      <c r="F5" s="84"/>
      <c r="G5" s="84">
        <f>C5+D5-E5</f>
        <v>0</v>
      </c>
    </row>
    <row r="6" spans="2:7" s="1" customFormat="1" ht="27" customHeight="1">
      <c r="B6" s="117" t="s">
        <v>178</v>
      </c>
      <c r="C6" s="84">
        <v>0</v>
      </c>
      <c r="D6" s="84"/>
      <c r="E6" s="84"/>
      <c r="F6" s="84"/>
      <c r="G6" s="84">
        <f>C6+D6-E6</f>
        <v>0</v>
      </c>
    </row>
    <row r="7" spans="2:7" s="1" customFormat="1" ht="27" customHeight="1">
      <c r="B7" s="26"/>
      <c r="C7" s="91"/>
      <c r="D7" s="91"/>
      <c r="E7" s="91"/>
      <c r="F7" s="91"/>
      <c r="G7" s="91"/>
    </row>
    <row r="8" spans="2:7" s="1" customFormat="1" ht="29.15" customHeight="1">
      <c r="B8" s="29" t="s">
        <v>1</v>
      </c>
      <c r="C8" s="84">
        <f>SUM(C6:C7)</f>
        <v>0</v>
      </c>
      <c r="D8" s="84">
        <f>SUM(D6:D7)</f>
        <v>0</v>
      </c>
      <c r="E8" s="84">
        <f>SUM(E6:E7)</f>
        <v>0</v>
      </c>
      <c r="F8" s="84">
        <f>SUM(F6:F7)</f>
        <v>0</v>
      </c>
      <c r="G8" s="84">
        <f>SUM(G6:G7)</f>
        <v>0</v>
      </c>
    </row>
    <row r="9" spans="2:7" ht="5.25" customHeight="1"/>
  </sheetData>
  <mergeCells count="5">
    <mergeCell ref="B3:B4"/>
    <mergeCell ref="C3:C4"/>
    <mergeCell ref="D3:D4"/>
    <mergeCell ref="E3:F3"/>
    <mergeCell ref="G3:G4"/>
  </mergeCells>
  <phoneticPr fontId="2"/>
  <printOptions horizontalCentered="1"/>
  <pageMargins left="0.19685039370078741" right="0.11811023622047245" top="0.94488188976377963" bottom="0.35433070866141736" header="0.31496062992125984" footer="0.31496062992125984"/>
  <pageSetup paperSize="9" scale="13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B1:G10"/>
  <sheetViews>
    <sheetView zoomScale="122" zoomScaleNormal="122" zoomScaleSheetLayoutView="110" workbookViewId="0">
      <selection activeCell="E13" sqref="E13"/>
    </sheetView>
  </sheetViews>
  <sheetFormatPr defaultRowHeight="13"/>
  <cols>
    <col min="1" max="1" width="5.08984375" customWidth="1"/>
    <col min="2" max="7" width="16.453125" customWidth="1"/>
    <col min="8" max="8" width="0.90625" customWidth="1"/>
  </cols>
  <sheetData>
    <row r="1" spans="2:7" ht="49.75" customHeight="1"/>
    <row r="2" spans="2:7" ht="15.75" customHeight="1">
      <c r="B2" s="39" t="s">
        <v>289</v>
      </c>
      <c r="G2" s="20" t="s">
        <v>118</v>
      </c>
    </row>
    <row r="3" spans="2:7" s="1" customFormat="1" ht="23.15" customHeight="1">
      <c r="B3" s="199" t="s">
        <v>2</v>
      </c>
      <c r="C3" s="199" t="s">
        <v>9</v>
      </c>
      <c r="D3" s="199" t="s">
        <v>81</v>
      </c>
      <c r="E3" s="201" t="s">
        <v>82</v>
      </c>
      <c r="F3" s="202"/>
      <c r="G3" s="199" t="s">
        <v>83</v>
      </c>
    </row>
    <row r="4" spans="2:7" s="1" customFormat="1" ht="23.15" customHeight="1">
      <c r="B4" s="200"/>
      <c r="C4" s="200"/>
      <c r="D4" s="200"/>
      <c r="E4" s="71" t="s">
        <v>84</v>
      </c>
      <c r="F4" s="71" t="s">
        <v>85</v>
      </c>
      <c r="G4" s="200"/>
    </row>
    <row r="5" spans="2:7" s="1" customFormat="1" ht="27" customHeight="1">
      <c r="B5" s="144" t="s">
        <v>177</v>
      </c>
      <c r="C5" s="84">
        <v>84361</v>
      </c>
      <c r="D5" s="84">
        <v>71282</v>
      </c>
      <c r="E5" s="84">
        <f>C5</f>
        <v>84361</v>
      </c>
      <c r="F5" s="84"/>
      <c r="G5" s="84">
        <f>C5+D5-E5-F5</f>
        <v>71282</v>
      </c>
    </row>
    <row r="6" spans="2:7" s="1" customFormat="1" ht="27" customHeight="1">
      <c r="B6" s="117" t="s">
        <v>178</v>
      </c>
      <c r="C6" s="84">
        <v>0</v>
      </c>
      <c r="D6" s="84"/>
      <c r="E6" s="84"/>
      <c r="F6" s="84"/>
      <c r="G6" s="84">
        <f>C6+D6-E6-F6</f>
        <v>0</v>
      </c>
    </row>
    <row r="7" spans="2:7" s="1" customFormat="1" ht="27" customHeight="1">
      <c r="B7" s="26" t="s">
        <v>290</v>
      </c>
      <c r="C7" s="84">
        <v>945481</v>
      </c>
      <c r="D7" s="84">
        <v>869346</v>
      </c>
      <c r="E7" s="84">
        <f>C7</f>
        <v>945481</v>
      </c>
      <c r="F7" s="84"/>
      <c r="G7" s="84">
        <f>C7+D7-E7-F7</f>
        <v>869346</v>
      </c>
    </row>
    <row r="8" spans="2:7" s="1" customFormat="1" ht="27" customHeight="1">
      <c r="B8" s="26"/>
      <c r="C8" s="91"/>
      <c r="D8" s="91"/>
      <c r="E8" s="91"/>
      <c r="F8" s="91"/>
      <c r="G8" s="91"/>
    </row>
    <row r="9" spans="2:7" s="1" customFormat="1" ht="29.15" customHeight="1">
      <c r="B9" s="29" t="s">
        <v>1</v>
      </c>
      <c r="C9" s="84">
        <f>SUM(C5:C8)</f>
        <v>1029842</v>
      </c>
      <c r="D9" s="84">
        <f>SUM(D5:D8)</f>
        <v>940628</v>
      </c>
      <c r="E9" s="84">
        <f>SUM(E5:E8)</f>
        <v>1029842</v>
      </c>
      <c r="F9" s="84">
        <f>SUM(F5:F8)</f>
        <v>0</v>
      </c>
      <c r="G9" s="84">
        <f>SUM(G5:G8)</f>
        <v>940628</v>
      </c>
    </row>
    <row r="10" spans="2:7" ht="5.25" customHeight="1"/>
  </sheetData>
  <mergeCells count="5">
    <mergeCell ref="B3:B4"/>
    <mergeCell ref="C3:C4"/>
    <mergeCell ref="D3:D4"/>
    <mergeCell ref="E3:F3"/>
    <mergeCell ref="G3:G4"/>
  </mergeCells>
  <phoneticPr fontId="2"/>
  <printOptions horizontalCentered="1"/>
  <pageMargins left="0.19685039370078741" right="0.11811023622047245" top="0.94488188976377963" bottom="0.35433070866141736" header="0.31496062992125984" footer="0.31496062992125984"/>
  <pageSetup paperSize="9" scale="13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rgb="FFFFC000"/>
    <pageSetUpPr fitToPage="1"/>
  </sheetPr>
  <dimension ref="B1:L26"/>
  <sheetViews>
    <sheetView view="pageBreakPreview" topLeftCell="A16" zoomScale="130" zoomScaleNormal="100" zoomScaleSheetLayoutView="130" workbookViewId="0">
      <selection activeCell="F30" sqref="F30"/>
    </sheetView>
  </sheetViews>
  <sheetFormatPr defaultRowHeight="13"/>
  <cols>
    <col min="1" max="1" width="3.453125" customWidth="1"/>
    <col min="2" max="3" width="14.453125" customWidth="1"/>
    <col min="4" max="4" width="28.7265625" bestFit="1" customWidth="1"/>
    <col min="5" max="5" width="18.7265625" customWidth="1"/>
    <col min="6" max="6" width="17.6328125" style="105" customWidth="1"/>
    <col min="7" max="7" width="8.08984375" customWidth="1"/>
    <col min="8" max="8" width="4.6328125" customWidth="1"/>
    <col min="9" max="9" width="1" customWidth="1"/>
    <col min="10" max="10" width="1.453125" customWidth="1"/>
    <col min="12" max="12" width="12.90625" bestFit="1" customWidth="1"/>
  </cols>
  <sheetData>
    <row r="1" spans="2:8" ht="33.75" customHeight="1"/>
    <row r="2" spans="2:8">
      <c r="B2" s="19" t="s">
        <v>86</v>
      </c>
      <c r="H2" s="47"/>
    </row>
    <row r="3" spans="2:8">
      <c r="B3" s="19"/>
      <c r="H3" s="47"/>
    </row>
    <row r="4" spans="2:8">
      <c r="B4" s="19" t="s">
        <v>87</v>
      </c>
      <c r="C4" s="48"/>
      <c r="D4" s="48"/>
      <c r="G4" s="236" t="s">
        <v>145</v>
      </c>
      <c r="H4" s="237"/>
    </row>
    <row r="5" spans="2:8" ht="25" customHeight="1">
      <c r="B5" s="238" t="s">
        <v>16</v>
      </c>
      <c r="C5" s="238"/>
      <c r="D5" s="74" t="s">
        <v>146</v>
      </c>
      <c r="E5" s="74" t="s">
        <v>88</v>
      </c>
      <c r="F5" s="187" t="s">
        <v>89</v>
      </c>
      <c r="G5" s="238" t="s">
        <v>90</v>
      </c>
      <c r="H5" s="238"/>
    </row>
    <row r="6" spans="2:8" ht="25" customHeight="1">
      <c r="B6" s="239" t="s">
        <v>91</v>
      </c>
      <c r="C6" s="240"/>
      <c r="D6" s="75"/>
      <c r="E6" s="182"/>
      <c r="F6" s="184"/>
      <c r="G6" s="247"/>
      <c r="H6" s="248"/>
    </row>
    <row r="7" spans="2:8" ht="25" customHeight="1">
      <c r="B7" s="241"/>
      <c r="C7" s="242"/>
      <c r="D7" s="76"/>
      <c r="E7" s="182"/>
      <c r="F7" s="184"/>
      <c r="G7" s="247"/>
      <c r="H7" s="248"/>
    </row>
    <row r="8" spans="2:8" ht="25" customHeight="1">
      <c r="B8" s="243"/>
      <c r="C8" s="244"/>
      <c r="D8" s="49" t="s">
        <v>92</v>
      </c>
      <c r="E8" s="185"/>
      <c r="F8" s="184">
        <f>F6+F7</f>
        <v>0</v>
      </c>
      <c r="G8" s="245"/>
      <c r="H8" s="246"/>
    </row>
    <row r="9" spans="2:8" ht="25" customHeight="1">
      <c r="B9" s="249" t="s">
        <v>93</v>
      </c>
      <c r="C9" s="250"/>
      <c r="D9" s="182" t="s">
        <v>306</v>
      </c>
      <c r="E9" s="182" t="s">
        <v>345</v>
      </c>
      <c r="F9" s="184">
        <v>49309425</v>
      </c>
      <c r="G9" s="247"/>
      <c r="H9" s="248"/>
    </row>
    <row r="10" spans="2:8" ht="25" customHeight="1">
      <c r="B10" s="251"/>
      <c r="C10" s="252"/>
      <c r="D10" s="182" t="s">
        <v>338</v>
      </c>
      <c r="E10" s="182" t="s">
        <v>346</v>
      </c>
      <c r="F10" s="184">
        <v>391006000</v>
      </c>
      <c r="G10" s="247"/>
      <c r="H10" s="248"/>
    </row>
    <row r="11" spans="2:8" ht="25" customHeight="1">
      <c r="B11" s="251"/>
      <c r="C11" s="252"/>
      <c r="D11" s="182" t="s">
        <v>339</v>
      </c>
      <c r="E11" s="182" t="s">
        <v>347</v>
      </c>
      <c r="F11" s="184">
        <v>31279528</v>
      </c>
      <c r="G11" s="247"/>
      <c r="H11" s="248"/>
    </row>
    <row r="12" spans="2:8" ht="25" customHeight="1">
      <c r="B12" s="251"/>
      <c r="C12" s="252"/>
      <c r="D12" s="182" t="s">
        <v>329</v>
      </c>
      <c r="E12" s="182" t="s">
        <v>348</v>
      </c>
      <c r="F12" s="184">
        <v>167768000</v>
      </c>
      <c r="G12" s="247"/>
      <c r="H12" s="248"/>
    </row>
    <row r="13" spans="2:8" ht="25" customHeight="1">
      <c r="B13" s="251"/>
      <c r="C13" s="252"/>
      <c r="D13" s="182" t="s">
        <v>334</v>
      </c>
      <c r="E13" s="182" t="s">
        <v>349</v>
      </c>
      <c r="F13" s="184">
        <v>48733152</v>
      </c>
      <c r="G13" s="247"/>
      <c r="H13" s="248"/>
    </row>
    <row r="14" spans="2:8" ht="25" customHeight="1">
      <c r="B14" s="251"/>
      <c r="C14" s="252"/>
      <c r="D14" s="182" t="s">
        <v>331</v>
      </c>
      <c r="E14" s="182" t="s">
        <v>350</v>
      </c>
      <c r="F14" s="184">
        <v>3104000</v>
      </c>
      <c r="G14" s="247"/>
      <c r="H14" s="248"/>
    </row>
    <row r="15" spans="2:8" ht="25" customHeight="1">
      <c r="B15" s="251"/>
      <c r="C15" s="252"/>
      <c r="D15" s="182" t="s">
        <v>335</v>
      </c>
      <c r="E15" s="182"/>
      <c r="F15" s="184">
        <v>5009196</v>
      </c>
      <c r="G15" s="247"/>
      <c r="H15" s="248"/>
    </row>
    <row r="16" spans="2:8" ht="25" customHeight="1">
      <c r="B16" s="251"/>
      <c r="C16" s="252"/>
      <c r="D16" s="182" t="s">
        <v>337</v>
      </c>
      <c r="E16" s="182"/>
      <c r="F16" s="184">
        <v>7000000</v>
      </c>
      <c r="G16" s="247"/>
      <c r="H16" s="248"/>
    </row>
    <row r="17" spans="2:12" ht="25" customHeight="1">
      <c r="B17" s="251"/>
      <c r="C17" s="252"/>
      <c r="D17" s="182" t="s">
        <v>336</v>
      </c>
      <c r="E17" s="182"/>
      <c r="F17" s="184">
        <v>4580000</v>
      </c>
      <c r="G17" s="247"/>
      <c r="H17" s="248"/>
    </row>
    <row r="18" spans="2:12" ht="25" customHeight="1">
      <c r="B18" s="251"/>
      <c r="C18" s="252"/>
      <c r="D18" s="182" t="s">
        <v>333</v>
      </c>
      <c r="E18" s="182"/>
      <c r="F18" s="184">
        <v>1500000</v>
      </c>
      <c r="G18" s="247"/>
      <c r="H18" s="248"/>
    </row>
    <row r="19" spans="2:12" ht="25" customHeight="1">
      <c r="B19" s="251"/>
      <c r="C19" s="252"/>
      <c r="D19" s="182" t="s">
        <v>332</v>
      </c>
      <c r="E19" s="182"/>
      <c r="F19" s="184">
        <v>4343400</v>
      </c>
      <c r="G19" s="247"/>
      <c r="H19" s="248"/>
    </row>
    <row r="20" spans="2:12" ht="25" customHeight="1">
      <c r="B20" s="251"/>
      <c r="C20" s="252"/>
      <c r="D20" s="182" t="s">
        <v>330</v>
      </c>
      <c r="E20" s="182"/>
      <c r="F20" s="184">
        <v>2550000</v>
      </c>
      <c r="G20" s="247"/>
      <c r="H20" s="248"/>
    </row>
    <row r="21" spans="2:12" ht="25" customHeight="1">
      <c r="B21" s="251"/>
      <c r="C21" s="252"/>
      <c r="D21" s="182" t="s">
        <v>168</v>
      </c>
      <c r="E21" s="182"/>
      <c r="F21" s="184">
        <f>F23-SUM(F9:F20)</f>
        <v>413453651</v>
      </c>
      <c r="G21" s="182"/>
      <c r="H21" s="183"/>
    </row>
    <row r="22" spans="2:12" ht="25" customHeight="1">
      <c r="B22" s="253"/>
      <c r="C22" s="254"/>
      <c r="D22" s="50" t="s">
        <v>92</v>
      </c>
      <c r="E22" s="185"/>
      <c r="F22" s="184">
        <f>SUM(F9:F21)</f>
        <v>1129636352</v>
      </c>
      <c r="G22" s="245"/>
      <c r="H22" s="246"/>
      <c r="K22" t="s">
        <v>351</v>
      </c>
      <c r="L22" s="105">
        <v>1080326927</v>
      </c>
    </row>
    <row r="23" spans="2:12" ht="25" customHeight="1">
      <c r="B23" s="255" t="s">
        <v>17</v>
      </c>
      <c r="C23" s="256"/>
      <c r="D23" s="77"/>
      <c r="E23" s="185"/>
      <c r="F23" s="184">
        <v>1129636352</v>
      </c>
      <c r="G23" s="245"/>
      <c r="H23" s="246"/>
    </row>
    <row r="24" spans="2:12" ht="3.75" customHeight="1">
      <c r="F24" s="188"/>
    </row>
    <row r="25" spans="2:12" ht="12" customHeight="1"/>
    <row r="26" spans="2:12">
      <c r="F26" s="165" t="s">
        <v>352</v>
      </c>
    </row>
  </sheetData>
  <mergeCells count="23">
    <mergeCell ref="B9:C22"/>
    <mergeCell ref="G22:H22"/>
    <mergeCell ref="B23:C23"/>
    <mergeCell ref="G23:H23"/>
    <mergeCell ref="G13:H13"/>
    <mergeCell ref="G14:H14"/>
    <mergeCell ref="G9:H9"/>
    <mergeCell ref="G20:H20"/>
    <mergeCell ref="G18:H18"/>
    <mergeCell ref="G19:H19"/>
    <mergeCell ref="G17:H17"/>
    <mergeCell ref="G15:H15"/>
    <mergeCell ref="G16:H16"/>
    <mergeCell ref="G10:H10"/>
    <mergeCell ref="G11:H11"/>
    <mergeCell ref="G12:H12"/>
    <mergeCell ref="G4:H4"/>
    <mergeCell ref="B5:C5"/>
    <mergeCell ref="G5:H5"/>
    <mergeCell ref="B6:C8"/>
    <mergeCell ref="G8:H8"/>
    <mergeCell ref="G6:H6"/>
    <mergeCell ref="G7:H7"/>
  </mergeCells>
  <phoneticPr fontId="2"/>
  <printOptions horizontalCentered="1"/>
  <pageMargins left="0.19685039370078741" right="0.19685039370078741" top="0.94488188976377963" bottom="0.15748031496062992" header="0.31496062992125984" footer="0.31496062992125984"/>
  <pageSetup paperSize="9" scale="9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214E-5163-43D4-B7BD-D875B6A790E4}">
  <sheetPr codeName="Sheet19"/>
  <dimension ref="B1:I22"/>
  <sheetViews>
    <sheetView view="pageBreakPreview" topLeftCell="B1" zoomScale="145" zoomScaleNormal="175" zoomScaleSheetLayoutView="145" workbookViewId="0">
      <selection activeCell="D7" sqref="D7"/>
    </sheetView>
  </sheetViews>
  <sheetFormatPr defaultRowHeight="13"/>
  <cols>
    <col min="1" max="1" width="0.453125" customWidth="1"/>
    <col min="2" max="3" width="12.453125" customWidth="1"/>
    <col min="4" max="4" width="9.6328125" bestFit="1" customWidth="1"/>
    <col min="5" max="5" width="16.6328125" customWidth="1"/>
    <col min="6" max="6" width="11.08984375" customWidth="1"/>
    <col min="7" max="7" width="0.6328125" customWidth="1"/>
    <col min="8" max="8" width="16.6328125" customWidth="1"/>
    <col min="9" max="9" width="13.08984375" bestFit="1" customWidth="1"/>
  </cols>
  <sheetData>
    <row r="1" spans="2:9" ht="27.75" customHeight="1"/>
    <row r="2" spans="2:9" ht="15" customHeight="1">
      <c r="B2" s="257" t="s">
        <v>94</v>
      </c>
      <c r="C2" s="258"/>
      <c r="D2" s="258"/>
      <c r="E2" s="258"/>
      <c r="F2" s="258"/>
    </row>
    <row r="3" spans="2:9" ht="14.25" customHeight="1">
      <c r="B3" s="51" t="s">
        <v>95</v>
      </c>
      <c r="F3" s="52" t="s">
        <v>118</v>
      </c>
    </row>
    <row r="4" spans="2:9">
      <c r="B4" s="78" t="s">
        <v>96</v>
      </c>
      <c r="C4" s="78" t="s">
        <v>2</v>
      </c>
      <c r="D4" s="79" t="s">
        <v>97</v>
      </c>
      <c r="E4" s="79"/>
      <c r="F4" s="80" t="s">
        <v>98</v>
      </c>
      <c r="I4" s="105"/>
    </row>
    <row r="5" spans="2:9">
      <c r="B5" s="259" t="s">
        <v>99</v>
      </c>
      <c r="C5" s="259" t="s">
        <v>100</v>
      </c>
      <c r="D5" s="53" t="s">
        <v>307</v>
      </c>
      <c r="E5" s="54"/>
      <c r="F5" s="136">
        <v>1328324868</v>
      </c>
      <c r="I5" s="105"/>
    </row>
    <row r="6" spans="2:9">
      <c r="B6" s="260"/>
      <c r="C6" s="260"/>
      <c r="D6" s="53" t="s">
        <v>165</v>
      </c>
      <c r="E6" s="54"/>
      <c r="F6" s="136">
        <v>53508000</v>
      </c>
      <c r="I6" s="105"/>
    </row>
    <row r="7" spans="2:9">
      <c r="B7" s="260"/>
      <c r="C7" s="260"/>
      <c r="D7" s="53" t="s">
        <v>166</v>
      </c>
      <c r="E7" s="54"/>
      <c r="F7" s="136">
        <v>437000</v>
      </c>
      <c r="I7" s="105"/>
    </row>
    <row r="8" spans="2:9">
      <c r="B8" s="260"/>
      <c r="C8" s="260"/>
      <c r="D8" s="55" t="s">
        <v>167</v>
      </c>
      <c r="E8" s="54"/>
      <c r="F8" s="136">
        <v>8465000</v>
      </c>
      <c r="I8" s="105"/>
    </row>
    <row r="9" spans="2:9">
      <c r="B9" s="260"/>
      <c r="C9" s="260"/>
      <c r="D9" s="55" t="s">
        <v>308</v>
      </c>
      <c r="E9" s="54"/>
      <c r="F9" s="136">
        <v>9489000</v>
      </c>
      <c r="I9" s="105"/>
    </row>
    <row r="10" spans="2:9">
      <c r="B10" s="260"/>
      <c r="C10" s="260"/>
      <c r="D10" s="55" t="s">
        <v>168</v>
      </c>
      <c r="E10" s="54"/>
      <c r="F10" s="149">
        <f>F11-SUM(F5:F9)</f>
        <v>2434139319</v>
      </c>
      <c r="H10" s="166"/>
      <c r="I10" s="105"/>
    </row>
    <row r="11" spans="2:9">
      <c r="B11" s="260"/>
      <c r="C11" s="261"/>
      <c r="D11" s="262" t="s">
        <v>101</v>
      </c>
      <c r="E11" s="263"/>
      <c r="F11" s="136">
        <v>3834363187</v>
      </c>
      <c r="I11" s="105"/>
    </row>
    <row r="12" spans="2:9" ht="13.75" customHeight="1">
      <c r="B12" s="260"/>
      <c r="C12" s="264" t="s">
        <v>102</v>
      </c>
      <c r="D12" s="266" t="s">
        <v>103</v>
      </c>
      <c r="E12" s="54" t="s">
        <v>285</v>
      </c>
      <c r="F12" s="136">
        <v>37828000</v>
      </c>
      <c r="I12" s="105"/>
    </row>
    <row r="13" spans="2:9">
      <c r="B13" s="260"/>
      <c r="C13" s="265"/>
      <c r="D13" s="267"/>
      <c r="E13" s="54" t="s">
        <v>286</v>
      </c>
      <c r="F13" s="136">
        <v>2401000</v>
      </c>
    </row>
    <row r="14" spans="2:9">
      <c r="B14" s="260"/>
      <c r="C14" s="260"/>
      <c r="D14" s="267"/>
      <c r="E14" s="54"/>
      <c r="F14" s="136"/>
    </row>
    <row r="15" spans="2:9">
      <c r="B15" s="260"/>
      <c r="C15" s="260"/>
      <c r="D15" s="268"/>
      <c r="E15" s="140" t="s">
        <v>92</v>
      </c>
      <c r="F15" s="136">
        <f>SUM(F12:F14)</f>
        <v>40229000</v>
      </c>
    </row>
    <row r="16" spans="2:9" ht="13.75" customHeight="1">
      <c r="B16" s="260"/>
      <c r="C16" s="260"/>
      <c r="D16" s="266" t="s">
        <v>104</v>
      </c>
      <c r="E16" s="54" t="s">
        <v>285</v>
      </c>
      <c r="F16" s="136">
        <f>H16-F12</f>
        <v>459790608</v>
      </c>
      <c r="H16" s="166">
        <v>497618608</v>
      </c>
    </row>
    <row r="17" spans="2:8">
      <c r="B17" s="260"/>
      <c r="C17" s="260"/>
      <c r="D17" s="267"/>
      <c r="E17" s="54" t="s">
        <v>286</v>
      </c>
      <c r="F17" s="136">
        <f>H17-F13</f>
        <v>255764834</v>
      </c>
      <c r="H17" s="166">
        <v>258165834</v>
      </c>
    </row>
    <row r="18" spans="2:8">
      <c r="B18" s="260"/>
      <c r="C18" s="260"/>
      <c r="D18" s="267"/>
      <c r="E18" s="54"/>
      <c r="F18" s="136"/>
    </row>
    <row r="19" spans="2:8">
      <c r="B19" s="260"/>
      <c r="C19" s="260"/>
      <c r="D19" s="268"/>
      <c r="E19" s="140" t="s">
        <v>92</v>
      </c>
      <c r="F19" s="136">
        <f>SUM(F16:F18)</f>
        <v>715555442</v>
      </c>
    </row>
    <row r="20" spans="2:8">
      <c r="B20" s="260"/>
      <c r="C20" s="261"/>
      <c r="D20" s="262" t="s">
        <v>101</v>
      </c>
      <c r="E20" s="263"/>
      <c r="F20" s="136">
        <f>F15+F19</f>
        <v>755784442</v>
      </c>
      <c r="H20" s="166">
        <f>H16+H17</f>
        <v>755784442</v>
      </c>
    </row>
    <row r="21" spans="2:8">
      <c r="B21" s="261"/>
      <c r="C21" s="262" t="s">
        <v>1</v>
      </c>
      <c r="D21" s="269"/>
      <c r="E21" s="263"/>
      <c r="F21" s="136">
        <f>F11+F20</f>
        <v>4590147629</v>
      </c>
    </row>
    <row r="22" spans="2:8" ht="2.15" customHeight="1">
      <c r="F22" s="105"/>
    </row>
  </sheetData>
  <mergeCells count="9">
    <mergeCell ref="B2:F2"/>
    <mergeCell ref="B5:B21"/>
    <mergeCell ref="C5:C11"/>
    <mergeCell ref="D11:E11"/>
    <mergeCell ref="C12:C20"/>
    <mergeCell ref="D12:D15"/>
    <mergeCell ref="D16:D19"/>
    <mergeCell ref="D20:E20"/>
    <mergeCell ref="C21:E21"/>
  </mergeCells>
  <phoneticPr fontId="2"/>
  <printOptions horizontalCentered="1"/>
  <pageMargins left="0.19685039370078741" right="0.19685039370078741" top="0.78740157480314965" bottom="0.19685039370078741" header="0.31496062992125984" footer="0.31496062992125984"/>
  <pageSetup paperSize="9" scale="1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86"/>
  <sheetViews>
    <sheetView topLeftCell="A31" zoomScaleNormal="100" zoomScaleSheetLayoutView="100" workbookViewId="0">
      <selection activeCell="J39" sqref="J39"/>
    </sheetView>
  </sheetViews>
  <sheetFormatPr defaultRowHeight="13"/>
  <cols>
    <col min="1" max="1" width="20.90625" customWidth="1"/>
    <col min="2" max="2" width="16.6328125" style="114" customWidth="1"/>
    <col min="3" max="4" width="13.08984375" style="114" bestFit="1" customWidth="1"/>
    <col min="5" max="5" width="14.08984375" style="114" bestFit="1" customWidth="1"/>
    <col min="6" max="6" width="15.08984375" style="114" bestFit="1" customWidth="1"/>
    <col min="7" max="8" width="17.08984375" style="114" bestFit="1" customWidth="1"/>
    <col min="9" max="9" width="13.08984375" bestFit="1" customWidth="1"/>
  </cols>
  <sheetData>
    <row r="1" spans="1:8" ht="18.75" customHeight="1">
      <c r="A1" s="109" t="s">
        <v>11</v>
      </c>
      <c r="B1" s="110"/>
      <c r="C1" s="110"/>
      <c r="D1" s="110"/>
      <c r="E1" s="110"/>
      <c r="F1" s="110"/>
      <c r="G1" s="110"/>
      <c r="H1" s="110"/>
    </row>
    <row r="2" spans="1:8" ht="24.75" customHeight="1">
      <c r="A2" s="111" t="s">
        <v>12</v>
      </c>
      <c r="B2" s="111"/>
      <c r="C2" s="111"/>
      <c r="D2" s="111"/>
      <c r="E2" s="111"/>
      <c r="F2" s="111"/>
      <c r="G2" s="111"/>
      <c r="H2" s="111"/>
    </row>
    <row r="3" spans="1:8" ht="19.5" customHeight="1">
      <c r="A3" s="109" t="s">
        <v>13</v>
      </c>
      <c r="B3" s="115"/>
      <c r="C3" s="115"/>
      <c r="D3" s="115"/>
      <c r="E3" s="115"/>
      <c r="F3" s="115"/>
      <c r="G3" s="115"/>
      <c r="H3" s="115"/>
    </row>
    <row r="4" spans="1:8" ht="17.25" customHeight="1">
      <c r="A4" s="31" t="s">
        <v>14</v>
      </c>
      <c r="B4" s="115"/>
      <c r="C4" s="115"/>
      <c r="D4" s="115"/>
      <c r="E4" s="115"/>
      <c r="F4" s="115"/>
      <c r="G4" s="115"/>
      <c r="H4" s="116" t="s">
        <v>216</v>
      </c>
    </row>
    <row r="5" spans="1:8" ht="16.5" customHeight="1">
      <c r="A5" s="109" t="s">
        <v>15</v>
      </c>
      <c r="B5" s="115"/>
      <c r="C5" s="115"/>
      <c r="D5" s="115"/>
      <c r="E5" s="115"/>
      <c r="F5" s="115"/>
      <c r="G5" s="115"/>
      <c r="H5" s="115"/>
    </row>
    <row r="6" spans="1:8" ht="19.5" customHeight="1">
      <c r="A6" t="s">
        <v>310</v>
      </c>
      <c r="B6" s="115"/>
      <c r="C6" s="115"/>
      <c r="D6" s="115"/>
      <c r="E6" s="115"/>
      <c r="F6" s="115"/>
      <c r="G6" s="115"/>
      <c r="H6" s="115"/>
    </row>
    <row r="7" spans="1:8" s="114" customFormat="1" ht="33">
      <c r="A7" s="147" t="s">
        <v>208</v>
      </c>
      <c r="B7" s="148" t="s">
        <v>207</v>
      </c>
      <c r="C7" s="148" t="s">
        <v>202</v>
      </c>
      <c r="D7" s="148" t="s">
        <v>203</v>
      </c>
      <c r="E7" s="148" t="s">
        <v>204</v>
      </c>
      <c r="F7" s="148" t="s">
        <v>205</v>
      </c>
      <c r="G7" s="148" t="s">
        <v>315</v>
      </c>
      <c r="H7" s="148" t="s">
        <v>206</v>
      </c>
    </row>
    <row r="8" spans="1:8" s="114" customFormat="1" ht="12" customHeight="1">
      <c r="A8" s="112" t="s">
        <v>179</v>
      </c>
      <c r="B8" s="113">
        <v>15542618483</v>
      </c>
      <c r="C8" s="113">
        <v>110178723</v>
      </c>
      <c r="D8" s="113">
        <v>47636672</v>
      </c>
      <c r="E8" s="113">
        <v>15605160534</v>
      </c>
      <c r="F8" s="113">
        <v>6820794181</v>
      </c>
      <c r="G8" s="113">
        <v>309406551</v>
      </c>
      <c r="H8" s="113">
        <v>8784366353</v>
      </c>
    </row>
    <row r="9" spans="1:8" s="114" customFormat="1" ht="12" customHeight="1">
      <c r="A9" s="112" t="s">
        <v>180</v>
      </c>
      <c r="B9" s="113">
        <v>4141033135</v>
      </c>
      <c r="C9" s="113">
        <v>13947200</v>
      </c>
      <c r="D9" s="113" t="s">
        <v>298</v>
      </c>
      <c r="E9" s="113">
        <v>4154980335</v>
      </c>
      <c r="F9" s="113" t="s">
        <v>298</v>
      </c>
      <c r="G9" s="113" t="s">
        <v>298</v>
      </c>
      <c r="H9" s="113">
        <v>4154980335</v>
      </c>
    </row>
    <row r="10" spans="1:8" s="114" customFormat="1" ht="12" customHeight="1">
      <c r="A10" s="112" t="s">
        <v>181</v>
      </c>
      <c r="B10" s="113">
        <v>10471714669</v>
      </c>
      <c r="C10" s="113">
        <v>11048731</v>
      </c>
      <c r="D10" s="113">
        <v>14200000</v>
      </c>
      <c r="E10" s="113">
        <v>10468563400</v>
      </c>
      <c r="F10" s="113">
        <v>6573943701</v>
      </c>
      <c r="G10" s="113">
        <v>246453687</v>
      </c>
      <c r="H10" s="113">
        <v>3894619699</v>
      </c>
    </row>
    <row r="11" spans="1:8" s="114" customFormat="1" ht="12" customHeight="1">
      <c r="A11" s="112" t="s">
        <v>182</v>
      </c>
      <c r="B11" s="113">
        <v>469543065</v>
      </c>
      <c r="C11" s="113">
        <v>56062592</v>
      </c>
      <c r="D11" s="113">
        <v>12155000</v>
      </c>
      <c r="E11" s="113">
        <v>513450657</v>
      </c>
      <c r="F11" s="113">
        <v>98434667</v>
      </c>
      <c r="G11" s="113">
        <v>30181120</v>
      </c>
      <c r="H11" s="113">
        <v>415015990</v>
      </c>
    </row>
    <row r="12" spans="1:8" s="114" customFormat="1" ht="12" customHeight="1">
      <c r="A12" s="112" t="s">
        <v>183</v>
      </c>
      <c r="B12" s="113">
        <v>449066942</v>
      </c>
      <c r="C12" s="113">
        <v>12184600</v>
      </c>
      <c r="D12" s="113" t="s">
        <v>298</v>
      </c>
      <c r="E12" s="113">
        <v>461251542</v>
      </c>
      <c r="F12" s="113">
        <v>148415813</v>
      </c>
      <c r="G12" s="113">
        <v>32771744</v>
      </c>
      <c r="H12" s="113">
        <v>312835729</v>
      </c>
    </row>
    <row r="13" spans="1:8" s="114" customFormat="1" ht="12" customHeight="1">
      <c r="A13" s="112" t="s">
        <v>299</v>
      </c>
      <c r="B13" s="113">
        <v>11260672</v>
      </c>
      <c r="C13" s="113">
        <v>16935600</v>
      </c>
      <c r="D13" s="113">
        <v>21281672</v>
      </c>
      <c r="E13" s="113">
        <v>6914600</v>
      </c>
      <c r="F13" s="113" t="s">
        <v>298</v>
      </c>
      <c r="G13" s="113" t="s">
        <v>298</v>
      </c>
      <c r="H13" s="113">
        <v>6914600</v>
      </c>
    </row>
    <row r="14" spans="1:8" s="114" customFormat="1" ht="12" customHeight="1">
      <c r="A14" s="112" t="s">
        <v>184</v>
      </c>
      <c r="B14" s="113">
        <v>24675980206</v>
      </c>
      <c r="C14" s="113">
        <v>195500587</v>
      </c>
      <c r="D14" s="113">
        <v>6874320</v>
      </c>
      <c r="E14" s="113">
        <v>24864606473</v>
      </c>
      <c r="F14" s="113">
        <v>18545586982</v>
      </c>
      <c r="G14" s="113">
        <v>440250351</v>
      </c>
      <c r="H14" s="113">
        <v>6319019491</v>
      </c>
    </row>
    <row r="15" spans="1:8" s="114" customFormat="1" ht="12" customHeight="1">
      <c r="A15" s="112" t="s">
        <v>300</v>
      </c>
      <c r="B15" s="113">
        <v>673024</v>
      </c>
      <c r="C15" s="113" t="s">
        <v>298</v>
      </c>
      <c r="D15" s="113" t="s">
        <v>298</v>
      </c>
      <c r="E15" s="113">
        <v>673024</v>
      </c>
      <c r="F15" s="113" t="s">
        <v>298</v>
      </c>
      <c r="G15" s="113" t="s">
        <v>298</v>
      </c>
      <c r="H15" s="113">
        <v>673024</v>
      </c>
    </row>
    <row r="16" spans="1:8" s="114" customFormat="1" ht="12" customHeight="1">
      <c r="A16" s="112" t="s">
        <v>185</v>
      </c>
      <c r="B16" s="113">
        <v>970639370</v>
      </c>
      <c r="C16" s="113">
        <v>5831053</v>
      </c>
      <c r="D16" s="113" t="s">
        <v>298</v>
      </c>
      <c r="E16" s="113">
        <v>976470423</v>
      </c>
      <c r="F16" s="113" t="s">
        <v>298</v>
      </c>
      <c r="G16" s="113" t="s">
        <v>298</v>
      </c>
      <c r="H16" s="113">
        <v>976470423</v>
      </c>
    </row>
    <row r="17" spans="1:8" s="114" customFormat="1" ht="12" customHeight="1">
      <c r="A17" s="112" t="s">
        <v>186</v>
      </c>
      <c r="B17" s="113">
        <v>342725202</v>
      </c>
      <c r="C17" s="113" t="s">
        <v>298</v>
      </c>
      <c r="D17" s="113" t="s">
        <v>298</v>
      </c>
      <c r="E17" s="113">
        <v>342725202</v>
      </c>
      <c r="F17" s="113" t="s">
        <v>298</v>
      </c>
      <c r="G17" s="113" t="s">
        <v>298</v>
      </c>
      <c r="H17" s="113">
        <v>342725202</v>
      </c>
    </row>
    <row r="18" spans="1:8" s="114" customFormat="1" ht="12" customHeight="1">
      <c r="A18" s="112" t="s">
        <v>301</v>
      </c>
      <c r="B18" s="113">
        <v>73713239</v>
      </c>
      <c r="C18" s="113" t="s">
        <v>298</v>
      </c>
      <c r="D18" s="113" t="s">
        <v>298</v>
      </c>
      <c r="E18" s="113">
        <v>73713239</v>
      </c>
      <c r="F18" s="113" t="s">
        <v>298</v>
      </c>
      <c r="G18" s="113" t="s">
        <v>298</v>
      </c>
      <c r="H18" s="113">
        <v>73713239</v>
      </c>
    </row>
    <row r="19" spans="1:8" s="114" customFormat="1" ht="12" customHeight="1">
      <c r="A19" s="112" t="s">
        <v>187</v>
      </c>
      <c r="B19" s="113">
        <v>841940190</v>
      </c>
      <c r="C19" s="113" t="s">
        <v>298</v>
      </c>
      <c r="D19" s="113" t="s">
        <v>298</v>
      </c>
      <c r="E19" s="113">
        <v>841940190</v>
      </c>
      <c r="F19" s="113" t="s">
        <v>298</v>
      </c>
      <c r="G19" s="113" t="s">
        <v>298</v>
      </c>
      <c r="H19" s="113">
        <v>841940190</v>
      </c>
    </row>
    <row r="20" spans="1:8" s="114" customFormat="1" ht="12" customHeight="1">
      <c r="A20" s="112" t="s">
        <v>188</v>
      </c>
      <c r="B20" s="113">
        <v>15081647</v>
      </c>
      <c r="C20" s="113" t="s">
        <v>298</v>
      </c>
      <c r="D20" s="113" t="s">
        <v>298</v>
      </c>
      <c r="E20" s="113">
        <v>15081647</v>
      </c>
      <c r="F20" s="113" t="s">
        <v>298</v>
      </c>
      <c r="G20" s="113" t="s">
        <v>298</v>
      </c>
      <c r="H20" s="113">
        <v>15081647</v>
      </c>
    </row>
    <row r="21" spans="1:8" s="114" customFormat="1" ht="12" customHeight="1">
      <c r="A21" s="112" t="s">
        <v>189</v>
      </c>
      <c r="B21" s="113">
        <v>1</v>
      </c>
      <c r="C21" s="113" t="s">
        <v>298</v>
      </c>
      <c r="D21" s="113" t="s">
        <v>298</v>
      </c>
      <c r="E21" s="113">
        <v>1</v>
      </c>
      <c r="F21" s="113" t="s">
        <v>298</v>
      </c>
      <c r="G21" s="113" t="s">
        <v>298</v>
      </c>
      <c r="H21" s="113">
        <v>1</v>
      </c>
    </row>
    <row r="22" spans="1:8" s="114" customFormat="1" ht="12" customHeight="1">
      <c r="A22" s="112" t="s">
        <v>237</v>
      </c>
      <c r="B22" s="113">
        <v>167327</v>
      </c>
      <c r="C22" s="113" t="s">
        <v>298</v>
      </c>
      <c r="D22" s="113" t="s">
        <v>298</v>
      </c>
      <c r="E22" s="113">
        <v>167327</v>
      </c>
      <c r="F22" s="113" t="s">
        <v>298</v>
      </c>
      <c r="G22" s="113" t="s">
        <v>298</v>
      </c>
      <c r="H22" s="113">
        <v>167327</v>
      </c>
    </row>
    <row r="23" spans="1:8" s="114" customFormat="1" ht="12" customHeight="1">
      <c r="A23" s="112" t="s">
        <v>238</v>
      </c>
      <c r="B23" s="113">
        <v>1521194</v>
      </c>
      <c r="C23" s="113">
        <v>17720714</v>
      </c>
      <c r="D23" s="113" t="s">
        <v>298</v>
      </c>
      <c r="E23" s="113">
        <v>19241908</v>
      </c>
      <c r="F23" s="113" t="s">
        <v>298</v>
      </c>
      <c r="G23" s="113" t="s">
        <v>298</v>
      </c>
      <c r="H23" s="113">
        <v>19241908</v>
      </c>
    </row>
    <row r="24" spans="1:8" s="114" customFormat="1" ht="12" customHeight="1">
      <c r="A24" s="112" t="s">
        <v>190</v>
      </c>
      <c r="B24" s="113">
        <v>31929480</v>
      </c>
      <c r="C24" s="113" t="s">
        <v>298</v>
      </c>
      <c r="D24" s="113" t="s">
        <v>298</v>
      </c>
      <c r="E24" s="113">
        <v>31929480</v>
      </c>
      <c r="F24" s="113">
        <v>29311230</v>
      </c>
      <c r="G24" s="113">
        <v>862095</v>
      </c>
      <c r="H24" s="113">
        <v>2618250</v>
      </c>
    </row>
    <row r="25" spans="1:8" s="114" customFormat="1" ht="12" customHeight="1">
      <c r="A25" s="112" t="s">
        <v>191</v>
      </c>
      <c r="B25" s="113">
        <v>2095787989</v>
      </c>
      <c r="C25" s="113" t="s">
        <v>298</v>
      </c>
      <c r="D25" s="113" t="s">
        <v>298</v>
      </c>
      <c r="E25" s="113">
        <v>2095787989</v>
      </c>
      <c r="F25" s="113">
        <v>1521925140</v>
      </c>
      <c r="G25" s="113">
        <v>30411605</v>
      </c>
      <c r="H25" s="113">
        <v>573862849</v>
      </c>
    </row>
    <row r="26" spans="1:8" s="114" customFormat="1" ht="12" customHeight="1">
      <c r="A26" s="112" t="s">
        <v>192</v>
      </c>
      <c r="B26" s="113">
        <v>18216887440</v>
      </c>
      <c r="C26" s="113">
        <v>89543720</v>
      </c>
      <c r="D26" s="113" t="s">
        <v>298</v>
      </c>
      <c r="E26" s="113">
        <v>18306431160</v>
      </c>
      <c r="F26" s="113">
        <v>15710677899</v>
      </c>
      <c r="G26" s="113">
        <v>382493157</v>
      </c>
      <c r="H26" s="113">
        <v>2595753261</v>
      </c>
    </row>
    <row r="27" spans="1:8" s="114" customFormat="1" ht="12" customHeight="1">
      <c r="A27" s="112" t="s">
        <v>193</v>
      </c>
      <c r="B27" s="113">
        <v>390109180</v>
      </c>
      <c r="C27" s="113">
        <v>33159200</v>
      </c>
      <c r="D27" s="113" t="s">
        <v>298</v>
      </c>
      <c r="E27" s="113">
        <v>423268380</v>
      </c>
      <c r="F27" s="113">
        <v>107516389</v>
      </c>
      <c r="G27" s="113">
        <v>8129277</v>
      </c>
      <c r="H27" s="113">
        <v>315751991</v>
      </c>
    </row>
    <row r="28" spans="1:8" s="114" customFormat="1" ht="12" customHeight="1">
      <c r="A28" s="112" t="s">
        <v>320</v>
      </c>
      <c r="B28" s="113" t="s">
        <v>298</v>
      </c>
      <c r="C28" s="113">
        <v>4840000</v>
      </c>
      <c r="D28" s="113" t="s">
        <v>298</v>
      </c>
      <c r="E28" s="113">
        <v>4840000</v>
      </c>
      <c r="F28" s="113" t="s">
        <v>298</v>
      </c>
      <c r="G28" s="113" t="s">
        <v>298</v>
      </c>
      <c r="H28" s="113">
        <v>4840000</v>
      </c>
    </row>
    <row r="29" spans="1:8" s="114" customFormat="1" ht="12" customHeight="1">
      <c r="A29" s="112" t="s">
        <v>194</v>
      </c>
      <c r="B29" s="113">
        <v>958191613</v>
      </c>
      <c r="C29" s="113">
        <v>1210000</v>
      </c>
      <c r="D29" s="113" t="s">
        <v>298</v>
      </c>
      <c r="E29" s="113">
        <v>959401613</v>
      </c>
      <c r="F29" s="113">
        <v>901722321</v>
      </c>
      <c r="G29" s="113">
        <v>2849128</v>
      </c>
      <c r="H29" s="113">
        <v>57679292</v>
      </c>
    </row>
    <row r="30" spans="1:8" s="114" customFormat="1" ht="12" customHeight="1">
      <c r="A30" s="112" t="s">
        <v>195</v>
      </c>
      <c r="B30" s="113">
        <v>175269541</v>
      </c>
      <c r="C30" s="113" t="s">
        <v>298</v>
      </c>
      <c r="D30" s="113" t="s">
        <v>298</v>
      </c>
      <c r="E30" s="113">
        <v>175269541</v>
      </c>
      <c r="F30" s="113">
        <v>17346550</v>
      </c>
      <c r="G30" s="113">
        <v>3505390</v>
      </c>
      <c r="H30" s="113">
        <v>157922991</v>
      </c>
    </row>
    <row r="31" spans="1:8" s="114" customFormat="1" ht="12" customHeight="1">
      <c r="A31" s="112" t="s">
        <v>196</v>
      </c>
      <c r="B31" s="113">
        <v>67759930</v>
      </c>
      <c r="C31" s="113">
        <v>3975400</v>
      </c>
      <c r="D31" s="113" t="s">
        <v>298</v>
      </c>
      <c r="E31" s="113">
        <v>71735330</v>
      </c>
      <c r="F31" s="113">
        <v>50670858</v>
      </c>
      <c r="G31" s="113">
        <v>2163624</v>
      </c>
      <c r="H31" s="113">
        <v>21064472</v>
      </c>
    </row>
    <row r="32" spans="1:8" s="114" customFormat="1" ht="12" customHeight="1">
      <c r="A32" s="112" t="s">
        <v>197</v>
      </c>
      <c r="B32" s="113">
        <v>330707621</v>
      </c>
      <c r="C32" s="113" t="s">
        <v>298</v>
      </c>
      <c r="D32" s="113" t="s">
        <v>298</v>
      </c>
      <c r="E32" s="113">
        <v>330707621</v>
      </c>
      <c r="F32" s="113">
        <v>191083586</v>
      </c>
      <c r="G32" s="113">
        <v>7540119</v>
      </c>
      <c r="H32" s="113">
        <v>139624035</v>
      </c>
    </row>
    <row r="33" spans="1:9" s="114" customFormat="1" ht="12" customHeight="1">
      <c r="A33" s="112" t="s">
        <v>198</v>
      </c>
      <c r="B33" s="113">
        <v>93996358</v>
      </c>
      <c r="C33" s="113" t="s">
        <v>298</v>
      </c>
      <c r="D33" s="113" t="s">
        <v>298</v>
      </c>
      <c r="E33" s="113">
        <v>93996358</v>
      </c>
      <c r="F33" s="113">
        <v>15146669</v>
      </c>
      <c r="G33" s="113">
        <v>2202786</v>
      </c>
      <c r="H33" s="113">
        <v>78849689</v>
      </c>
    </row>
    <row r="34" spans="1:9" s="114" customFormat="1" ht="12" customHeight="1">
      <c r="A34" s="112" t="s">
        <v>316</v>
      </c>
      <c r="B34" s="113">
        <v>3726800</v>
      </c>
      <c r="C34" s="113" t="s">
        <v>298</v>
      </c>
      <c r="D34" s="113" t="s">
        <v>298</v>
      </c>
      <c r="E34" s="113">
        <v>3726800</v>
      </c>
      <c r="F34" s="113">
        <v>186340</v>
      </c>
      <c r="G34" s="113">
        <v>93170</v>
      </c>
      <c r="H34" s="113">
        <v>3540460</v>
      </c>
    </row>
    <row r="35" spans="1:9" s="114" customFormat="1" ht="12" customHeight="1">
      <c r="A35" s="112" t="s">
        <v>199</v>
      </c>
      <c r="B35" s="113">
        <v>65153060</v>
      </c>
      <c r="C35" s="113">
        <v>39220500</v>
      </c>
      <c r="D35" s="113">
        <v>6874320</v>
      </c>
      <c r="E35" s="113">
        <v>97499240</v>
      </c>
      <c r="F35" s="113" t="s">
        <v>298</v>
      </c>
      <c r="G35" s="113" t="s">
        <v>298</v>
      </c>
      <c r="H35" s="113">
        <v>97499240</v>
      </c>
    </row>
    <row r="36" spans="1:9" s="114" customFormat="1" ht="12" customHeight="1">
      <c r="A36" s="112" t="s">
        <v>200</v>
      </c>
      <c r="B36" s="113">
        <v>505048559</v>
      </c>
      <c r="C36" s="113">
        <v>97197882</v>
      </c>
      <c r="D36" s="113">
        <v>1417540</v>
      </c>
      <c r="E36" s="113">
        <v>600828901</v>
      </c>
      <c r="F36" s="113">
        <v>387466018</v>
      </c>
      <c r="G36" s="113">
        <v>79467616</v>
      </c>
      <c r="H36" s="113">
        <v>213362883</v>
      </c>
    </row>
    <row r="37" spans="1:9" s="114" customFormat="1" ht="12" customHeight="1">
      <c r="A37" s="112" t="s">
        <v>305</v>
      </c>
      <c r="B37" s="113">
        <v>3113000</v>
      </c>
      <c r="C37" s="113" t="s">
        <v>298</v>
      </c>
      <c r="D37" s="113" t="s">
        <v>298</v>
      </c>
      <c r="E37" s="113">
        <v>3113000</v>
      </c>
      <c r="F37" s="113">
        <v>622600</v>
      </c>
      <c r="G37" s="113">
        <v>311300</v>
      </c>
      <c r="H37" s="113">
        <v>2490400</v>
      </c>
    </row>
    <row r="38" spans="1:9" s="114" customFormat="1" ht="12" customHeight="1">
      <c r="A38" s="112" t="s">
        <v>201</v>
      </c>
      <c r="B38" s="113">
        <v>501935559</v>
      </c>
      <c r="C38" s="113">
        <v>97197882</v>
      </c>
      <c r="D38" s="113">
        <v>1417540</v>
      </c>
      <c r="E38" s="113">
        <v>597715901</v>
      </c>
      <c r="F38" s="113">
        <v>386843418</v>
      </c>
      <c r="G38" s="113">
        <v>79156316</v>
      </c>
      <c r="H38" s="113">
        <v>210872483</v>
      </c>
    </row>
    <row r="39" spans="1:9" ht="16.75" customHeight="1">
      <c r="A39" s="112" t="s">
        <v>156</v>
      </c>
      <c r="B39" s="113">
        <v>40723647248</v>
      </c>
      <c r="C39" s="113">
        <v>402877192</v>
      </c>
      <c r="D39" s="113">
        <v>55928532</v>
      </c>
      <c r="E39" s="113">
        <v>41070595908</v>
      </c>
      <c r="F39" s="113">
        <v>25753847181</v>
      </c>
      <c r="G39" s="113">
        <v>829124518</v>
      </c>
      <c r="H39" s="113">
        <v>15316748727</v>
      </c>
    </row>
    <row r="40" spans="1:9" ht="16.75" customHeight="1">
      <c r="A40" s="190"/>
      <c r="B40" s="191"/>
      <c r="C40" s="191"/>
      <c r="D40" s="191"/>
      <c r="E40" s="191"/>
      <c r="F40" s="191"/>
      <c r="G40" s="191"/>
      <c r="H40" s="191"/>
    </row>
    <row r="41" spans="1:9">
      <c r="A41" s="167" t="s">
        <v>311</v>
      </c>
      <c r="B41" s="168"/>
      <c r="C41" s="168"/>
      <c r="D41" s="168"/>
      <c r="E41" s="168"/>
      <c r="F41" s="168"/>
      <c r="G41" s="168"/>
      <c r="H41" s="168"/>
      <c r="I41" s="152"/>
    </row>
    <row r="42" spans="1:9" s="114" customFormat="1" ht="22">
      <c r="A42" s="147" t="s">
        <v>208</v>
      </c>
      <c r="B42" s="148" t="s">
        <v>209</v>
      </c>
      <c r="C42" s="147" t="s">
        <v>210</v>
      </c>
      <c r="D42" s="147" t="s">
        <v>211</v>
      </c>
      <c r="E42" s="147" t="s">
        <v>212</v>
      </c>
      <c r="F42" s="147" t="s">
        <v>213</v>
      </c>
      <c r="G42" s="147" t="s">
        <v>214</v>
      </c>
      <c r="H42" s="147" t="s">
        <v>215</v>
      </c>
      <c r="I42" s="147" t="s">
        <v>156</v>
      </c>
    </row>
    <row r="43" spans="1:9" s="114" customFormat="1" ht="12" customHeight="1">
      <c r="A43" s="112" t="s">
        <v>179</v>
      </c>
      <c r="B43" s="113">
        <v>1778108903</v>
      </c>
      <c r="C43" s="113">
        <v>4034887887</v>
      </c>
      <c r="D43" s="113">
        <v>1321455906</v>
      </c>
      <c r="E43" s="113">
        <v>200572876</v>
      </c>
      <c r="F43" s="113" t="s">
        <v>298</v>
      </c>
      <c r="G43" s="113">
        <v>209186722</v>
      </c>
      <c r="H43" s="113">
        <v>709109294</v>
      </c>
      <c r="I43" s="113">
        <v>8784366353</v>
      </c>
    </row>
    <row r="44" spans="1:9" s="114" customFormat="1" ht="12" customHeight="1">
      <c r="A44" s="112" t="s">
        <v>180</v>
      </c>
      <c r="B44" s="113">
        <v>672569595</v>
      </c>
      <c r="C44" s="113">
        <v>2155765598</v>
      </c>
      <c r="D44" s="113">
        <v>294640367</v>
      </c>
      <c r="E44" s="113" t="s">
        <v>298</v>
      </c>
      <c r="F44" s="113" t="s">
        <v>298</v>
      </c>
      <c r="G44" s="113">
        <v>14771726</v>
      </c>
      <c r="H44" s="113">
        <v>496456897</v>
      </c>
      <c r="I44" s="113">
        <v>4154980335</v>
      </c>
    </row>
    <row r="45" spans="1:9" s="114" customFormat="1" ht="12" customHeight="1">
      <c r="A45" s="112" t="s">
        <v>181</v>
      </c>
      <c r="B45" s="113">
        <v>1094650807</v>
      </c>
      <c r="C45" s="113">
        <v>1630429098</v>
      </c>
      <c r="D45" s="113">
        <v>775249388</v>
      </c>
      <c r="E45" s="113">
        <v>200572876</v>
      </c>
      <c r="F45" s="113" t="s">
        <v>298</v>
      </c>
      <c r="G45" s="113">
        <v>21511794</v>
      </c>
      <c r="H45" s="113">
        <v>170024282</v>
      </c>
      <c r="I45" s="113">
        <v>3894619699</v>
      </c>
    </row>
    <row r="46" spans="1:9" s="114" customFormat="1" ht="12" customHeight="1">
      <c r="A46" s="112" t="s">
        <v>182</v>
      </c>
      <c r="B46" s="113">
        <v>6669833</v>
      </c>
      <c r="C46" s="113">
        <v>135819719</v>
      </c>
      <c r="D46" s="113">
        <v>249038399</v>
      </c>
      <c r="E46" s="113" t="s">
        <v>298</v>
      </c>
      <c r="F46" s="113" t="s">
        <v>298</v>
      </c>
      <c r="G46" s="113" t="s">
        <v>298</v>
      </c>
      <c r="H46" s="113">
        <v>20181480</v>
      </c>
      <c r="I46" s="113">
        <v>415015990</v>
      </c>
    </row>
    <row r="47" spans="1:9" s="114" customFormat="1" ht="12" customHeight="1">
      <c r="A47" s="112" t="s">
        <v>183</v>
      </c>
      <c r="B47" s="113">
        <v>4218668</v>
      </c>
      <c r="C47" s="113">
        <v>110739472</v>
      </c>
      <c r="D47" s="113">
        <v>2527752</v>
      </c>
      <c r="E47" s="113" t="s">
        <v>298</v>
      </c>
      <c r="F47" s="113" t="s">
        <v>298</v>
      </c>
      <c r="G47" s="113">
        <v>172903202</v>
      </c>
      <c r="H47" s="113">
        <v>22446635</v>
      </c>
      <c r="I47" s="113">
        <v>312835729</v>
      </c>
    </row>
    <row r="48" spans="1:9" s="114" customFormat="1" ht="12" customHeight="1">
      <c r="A48" s="112" t="s">
        <v>299</v>
      </c>
      <c r="B48" s="113" t="s">
        <v>298</v>
      </c>
      <c r="C48" s="113">
        <v>2134000</v>
      </c>
      <c r="D48" s="113" t="s">
        <v>298</v>
      </c>
      <c r="E48" s="113" t="s">
        <v>298</v>
      </c>
      <c r="F48" s="113" t="s">
        <v>298</v>
      </c>
      <c r="G48" s="113" t="s">
        <v>298</v>
      </c>
      <c r="H48" s="113" t="s">
        <v>298</v>
      </c>
      <c r="I48" s="113">
        <v>6914600</v>
      </c>
    </row>
    <row r="49" spans="1:9" s="114" customFormat="1" ht="12" customHeight="1">
      <c r="A49" s="112" t="s">
        <v>184</v>
      </c>
      <c r="B49" s="113">
        <v>6038667072</v>
      </c>
      <c r="C49" s="113" t="s">
        <v>298</v>
      </c>
      <c r="D49" s="113" t="s">
        <v>298</v>
      </c>
      <c r="E49" s="113" t="s">
        <v>298</v>
      </c>
      <c r="F49" s="113">
        <v>145889955</v>
      </c>
      <c r="G49" s="113">
        <v>11050670</v>
      </c>
      <c r="H49" s="113">
        <v>23712714</v>
      </c>
      <c r="I49" s="113">
        <v>6319019491</v>
      </c>
    </row>
    <row r="50" spans="1:9" s="114" customFormat="1" ht="12" customHeight="1">
      <c r="A50" s="112" t="s">
        <v>300</v>
      </c>
      <c r="B50" s="113">
        <v>673024</v>
      </c>
      <c r="C50" s="113" t="s">
        <v>298</v>
      </c>
      <c r="D50" s="113" t="s">
        <v>298</v>
      </c>
      <c r="E50" s="113" t="s">
        <v>298</v>
      </c>
      <c r="F50" s="113" t="s">
        <v>298</v>
      </c>
      <c r="G50" s="113" t="s">
        <v>298</v>
      </c>
      <c r="H50" s="113" t="s">
        <v>298</v>
      </c>
      <c r="I50" s="113">
        <v>673024</v>
      </c>
    </row>
    <row r="51" spans="1:9" s="114" customFormat="1" ht="12" customHeight="1">
      <c r="A51" s="112" t="s">
        <v>185</v>
      </c>
      <c r="B51" s="113">
        <v>976470423</v>
      </c>
      <c r="C51" s="113" t="s">
        <v>298</v>
      </c>
      <c r="D51" s="113" t="s">
        <v>298</v>
      </c>
      <c r="E51" s="113" t="s">
        <v>298</v>
      </c>
      <c r="F51" s="113" t="s">
        <v>298</v>
      </c>
      <c r="G51" s="113" t="s">
        <v>298</v>
      </c>
      <c r="H51" s="113" t="s">
        <v>298</v>
      </c>
      <c r="I51" s="113">
        <v>976470423</v>
      </c>
    </row>
    <row r="52" spans="1:9" s="114" customFormat="1" ht="12" customHeight="1">
      <c r="A52" s="112" t="s">
        <v>186</v>
      </c>
      <c r="B52" s="113">
        <v>342725202</v>
      </c>
      <c r="C52" s="113" t="s">
        <v>298</v>
      </c>
      <c r="D52" s="113" t="s">
        <v>298</v>
      </c>
      <c r="E52" s="113" t="s">
        <v>298</v>
      </c>
      <c r="F52" s="113" t="s">
        <v>298</v>
      </c>
      <c r="G52" s="113" t="s">
        <v>298</v>
      </c>
      <c r="H52" s="113" t="s">
        <v>298</v>
      </c>
      <c r="I52" s="113">
        <v>342725202</v>
      </c>
    </row>
    <row r="53" spans="1:9" s="114" customFormat="1" ht="12" customHeight="1">
      <c r="A53" s="112" t="s">
        <v>301</v>
      </c>
      <c r="B53" s="113" t="s">
        <v>298</v>
      </c>
      <c r="C53" s="113" t="s">
        <v>298</v>
      </c>
      <c r="D53" s="113" t="s">
        <v>298</v>
      </c>
      <c r="E53" s="113" t="s">
        <v>298</v>
      </c>
      <c r="F53" s="113" t="s">
        <v>298</v>
      </c>
      <c r="G53" s="113" t="s">
        <v>298</v>
      </c>
      <c r="H53" s="113" t="s">
        <v>298</v>
      </c>
      <c r="I53" s="113">
        <v>73713239</v>
      </c>
    </row>
    <row r="54" spans="1:9" s="114" customFormat="1" ht="12" customHeight="1">
      <c r="A54" s="112" t="s">
        <v>187</v>
      </c>
      <c r="B54" s="113">
        <v>841940190</v>
      </c>
      <c r="C54" s="113" t="s">
        <v>298</v>
      </c>
      <c r="D54" s="113" t="s">
        <v>298</v>
      </c>
      <c r="E54" s="113" t="s">
        <v>298</v>
      </c>
      <c r="F54" s="113" t="s">
        <v>298</v>
      </c>
      <c r="G54" s="113" t="s">
        <v>298</v>
      </c>
      <c r="H54" s="113" t="s">
        <v>298</v>
      </c>
      <c r="I54" s="113">
        <v>841940190</v>
      </c>
    </row>
    <row r="55" spans="1:9" s="114" customFormat="1" ht="12" customHeight="1">
      <c r="A55" s="112" t="s">
        <v>188</v>
      </c>
      <c r="B55" s="113">
        <v>15081647</v>
      </c>
      <c r="C55" s="113" t="s">
        <v>298</v>
      </c>
      <c r="D55" s="113" t="s">
        <v>298</v>
      </c>
      <c r="E55" s="113" t="s">
        <v>298</v>
      </c>
      <c r="F55" s="113" t="s">
        <v>298</v>
      </c>
      <c r="G55" s="113" t="s">
        <v>298</v>
      </c>
      <c r="H55" s="113" t="s">
        <v>298</v>
      </c>
      <c r="I55" s="113">
        <v>15081647</v>
      </c>
    </row>
    <row r="56" spans="1:9" s="114" customFormat="1" ht="12" customHeight="1">
      <c r="A56" s="112" t="s">
        <v>189</v>
      </c>
      <c r="B56" s="113">
        <v>1</v>
      </c>
      <c r="C56" s="113" t="s">
        <v>298</v>
      </c>
      <c r="D56" s="113" t="s">
        <v>298</v>
      </c>
      <c r="E56" s="113" t="s">
        <v>298</v>
      </c>
      <c r="F56" s="113" t="s">
        <v>298</v>
      </c>
      <c r="G56" s="113" t="s">
        <v>298</v>
      </c>
      <c r="H56" s="113" t="s">
        <v>298</v>
      </c>
      <c r="I56" s="113">
        <v>1</v>
      </c>
    </row>
    <row r="57" spans="1:9" s="114" customFormat="1" ht="12" customHeight="1">
      <c r="A57" s="112" t="s">
        <v>237</v>
      </c>
      <c r="B57" s="113">
        <v>167327</v>
      </c>
      <c r="C57" s="113" t="s">
        <v>298</v>
      </c>
      <c r="D57" s="113" t="s">
        <v>298</v>
      </c>
      <c r="E57" s="113" t="s">
        <v>298</v>
      </c>
      <c r="F57" s="113" t="s">
        <v>298</v>
      </c>
      <c r="G57" s="113" t="s">
        <v>298</v>
      </c>
      <c r="H57" s="113" t="s">
        <v>298</v>
      </c>
      <c r="I57" s="113">
        <v>167327</v>
      </c>
    </row>
    <row r="58" spans="1:9" s="114" customFormat="1" ht="12" customHeight="1">
      <c r="A58" s="112" t="s">
        <v>238</v>
      </c>
      <c r="B58" s="113" t="s">
        <v>298</v>
      </c>
      <c r="C58" s="113" t="s">
        <v>298</v>
      </c>
      <c r="D58" s="113" t="s">
        <v>298</v>
      </c>
      <c r="E58" s="113" t="s">
        <v>298</v>
      </c>
      <c r="F58" s="113">
        <v>275153</v>
      </c>
      <c r="G58" s="113" t="s">
        <v>298</v>
      </c>
      <c r="H58" s="113">
        <v>18872714</v>
      </c>
      <c r="I58" s="113">
        <v>19241908</v>
      </c>
    </row>
    <row r="59" spans="1:9" s="114" customFormat="1" ht="12" customHeight="1">
      <c r="A59" s="112" t="s">
        <v>190</v>
      </c>
      <c r="B59" s="113">
        <v>2618250</v>
      </c>
      <c r="C59" s="113" t="s">
        <v>298</v>
      </c>
      <c r="D59" s="113" t="s">
        <v>298</v>
      </c>
      <c r="E59" s="113" t="s">
        <v>298</v>
      </c>
      <c r="F59" s="113" t="s">
        <v>298</v>
      </c>
      <c r="G59" s="113" t="s">
        <v>298</v>
      </c>
      <c r="H59" s="113" t="s">
        <v>298</v>
      </c>
      <c r="I59" s="113">
        <v>2618250</v>
      </c>
    </row>
    <row r="60" spans="1:9" s="114" customFormat="1" ht="12" customHeight="1">
      <c r="A60" s="112" t="s">
        <v>191</v>
      </c>
      <c r="B60" s="113">
        <v>573862849</v>
      </c>
      <c r="C60" s="113" t="s">
        <v>298</v>
      </c>
      <c r="D60" s="113" t="s">
        <v>298</v>
      </c>
      <c r="E60" s="113" t="s">
        <v>298</v>
      </c>
      <c r="F60" s="113" t="s">
        <v>298</v>
      </c>
      <c r="G60" s="113" t="s">
        <v>298</v>
      </c>
      <c r="H60" s="113" t="s">
        <v>298</v>
      </c>
      <c r="I60" s="113">
        <v>573862849</v>
      </c>
    </row>
    <row r="61" spans="1:9" s="114" customFormat="1" ht="12" customHeight="1">
      <c r="A61" s="112" t="s">
        <v>192</v>
      </c>
      <c r="B61" s="113">
        <v>2595753261</v>
      </c>
      <c r="C61" s="113" t="s">
        <v>298</v>
      </c>
      <c r="D61" s="113" t="s">
        <v>298</v>
      </c>
      <c r="E61" s="113" t="s">
        <v>298</v>
      </c>
      <c r="F61" s="113" t="s">
        <v>298</v>
      </c>
      <c r="G61" s="113" t="s">
        <v>298</v>
      </c>
      <c r="H61" s="113" t="s">
        <v>298</v>
      </c>
      <c r="I61" s="113">
        <v>2595753261</v>
      </c>
    </row>
    <row r="62" spans="1:9" s="114" customFormat="1" ht="12" customHeight="1">
      <c r="A62" s="112" t="s">
        <v>193</v>
      </c>
      <c r="B62" s="113">
        <v>315751991</v>
      </c>
      <c r="C62" s="113" t="s">
        <v>298</v>
      </c>
      <c r="D62" s="113" t="s">
        <v>298</v>
      </c>
      <c r="E62" s="113" t="s">
        <v>298</v>
      </c>
      <c r="F62" s="113" t="s">
        <v>298</v>
      </c>
      <c r="G62" s="113" t="s">
        <v>298</v>
      </c>
      <c r="H62" s="113" t="s">
        <v>298</v>
      </c>
      <c r="I62" s="113">
        <v>315751991</v>
      </c>
    </row>
    <row r="63" spans="1:9" s="114" customFormat="1" ht="12" customHeight="1">
      <c r="A63" s="112" t="s">
        <v>320</v>
      </c>
      <c r="B63" s="113" t="s">
        <v>298</v>
      </c>
      <c r="C63" s="113" t="s">
        <v>298</v>
      </c>
      <c r="D63" s="113" t="s">
        <v>298</v>
      </c>
      <c r="E63" s="113" t="s">
        <v>298</v>
      </c>
      <c r="F63" s="113" t="s">
        <v>298</v>
      </c>
      <c r="G63" s="113" t="s">
        <v>298</v>
      </c>
      <c r="H63" s="113">
        <v>4840000</v>
      </c>
      <c r="I63" s="113">
        <v>4840000</v>
      </c>
    </row>
    <row r="64" spans="1:9" s="114" customFormat="1" ht="12" customHeight="1">
      <c r="A64" s="112" t="s">
        <v>194</v>
      </c>
      <c r="B64" s="113">
        <v>57679292</v>
      </c>
      <c r="C64" s="113" t="s">
        <v>298</v>
      </c>
      <c r="D64" s="113" t="s">
        <v>298</v>
      </c>
      <c r="E64" s="113" t="s">
        <v>298</v>
      </c>
      <c r="F64" s="113" t="s">
        <v>298</v>
      </c>
      <c r="G64" s="113" t="s">
        <v>298</v>
      </c>
      <c r="H64" s="113" t="s">
        <v>298</v>
      </c>
      <c r="I64" s="113">
        <v>57679292</v>
      </c>
    </row>
    <row r="65" spans="1:9" s="114" customFormat="1" ht="12" customHeight="1">
      <c r="A65" s="112" t="s">
        <v>195</v>
      </c>
      <c r="B65" s="113">
        <v>146872321</v>
      </c>
      <c r="C65" s="113" t="s">
        <v>298</v>
      </c>
      <c r="D65" s="113" t="s">
        <v>298</v>
      </c>
      <c r="E65" s="113" t="s">
        <v>298</v>
      </c>
      <c r="F65" s="113" t="s">
        <v>298</v>
      </c>
      <c r="G65" s="113">
        <v>11050670</v>
      </c>
      <c r="H65" s="113" t="s">
        <v>298</v>
      </c>
      <c r="I65" s="113">
        <v>157922991</v>
      </c>
    </row>
    <row r="66" spans="1:9" s="114" customFormat="1" ht="12" customHeight="1">
      <c r="A66" s="112" t="s">
        <v>196</v>
      </c>
      <c r="B66" s="113">
        <v>14831866</v>
      </c>
      <c r="C66" s="113" t="s">
        <v>298</v>
      </c>
      <c r="D66" s="113" t="s">
        <v>298</v>
      </c>
      <c r="E66" s="113" t="s">
        <v>298</v>
      </c>
      <c r="F66" s="113">
        <v>6232606</v>
      </c>
      <c r="G66" s="113" t="s">
        <v>298</v>
      </c>
      <c r="H66" s="113" t="s">
        <v>298</v>
      </c>
      <c r="I66" s="113">
        <v>21064472</v>
      </c>
    </row>
    <row r="67" spans="1:9" s="114" customFormat="1" ht="12" customHeight="1">
      <c r="A67" s="112" t="s">
        <v>197</v>
      </c>
      <c r="B67" s="113">
        <v>67711905</v>
      </c>
      <c r="C67" s="113" t="s">
        <v>298</v>
      </c>
      <c r="D67" s="113" t="s">
        <v>298</v>
      </c>
      <c r="E67" s="113" t="s">
        <v>298</v>
      </c>
      <c r="F67" s="113">
        <v>71912130</v>
      </c>
      <c r="G67" s="113" t="s">
        <v>298</v>
      </c>
      <c r="H67" s="113" t="s">
        <v>298</v>
      </c>
      <c r="I67" s="113">
        <v>139624035</v>
      </c>
    </row>
    <row r="68" spans="1:9" s="114" customFormat="1" ht="12" customHeight="1">
      <c r="A68" s="112" t="s">
        <v>198</v>
      </c>
      <c r="B68" s="113">
        <v>11379623</v>
      </c>
      <c r="C68" s="113" t="s">
        <v>298</v>
      </c>
      <c r="D68" s="113" t="s">
        <v>298</v>
      </c>
      <c r="E68" s="113" t="s">
        <v>298</v>
      </c>
      <c r="F68" s="113">
        <v>67470066</v>
      </c>
      <c r="G68" s="113" t="s">
        <v>298</v>
      </c>
      <c r="H68" s="113" t="s">
        <v>298</v>
      </c>
      <c r="I68" s="113">
        <v>78849689</v>
      </c>
    </row>
    <row r="69" spans="1:9" s="114" customFormat="1" ht="12" customHeight="1">
      <c r="A69" s="112" t="s">
        <v>316</v>
      </c>
      <c r="B69" s="113">
        <v>3540460</v>
      </c>
      <c r="C69" s="113" t="s">
        <v>298</v>
      </c>
      <c r="D69" s="113" t="s">
        <v>298</v>
      </c>
      <c r="E69" s="113" t="s">
        <v>298</v>
      </c>
      <c r="F69" s="113" t="s">
        <v>298</v>
      </c>
      <c r="G69" s="113" t="s">
        <v>298</v>
      </c>
      <c r="H69" s="113" t="s">
        <v>298</v>
      </c>
      <c r="I69" s="113">
        <v>3540460</v>
      </c>
    </row>
    <row r="70" spans="1:9" s="114" customFormat="1" ht="12" customHeight="1">
      <c r="A70" s="112" t="s">
        <v>199</v>
      </c>
      <c r="B70" s="113">
        <v>71607440</v>
      </c>
      <c r="C70" s="113" t="s">
        <v>298</v>
      </c>
      <c r="D70" s="113" t="s">
        <v>298</v>
      </c>
      <c r="E70" s="113" t="s">
        <v>298</v>
      </c>
      <c r="F70" s="113" t="s">
        <v>298</v>
      </c>
      <c r="G70" s="113" t="s">
        <v>298</v>
      </c>
      <c r="H70" s="113" t="s">
        <v>298</v>
      </c>
      <c r="I70" s="113">
        <v>97499240</v>
      </c>
    </row>
    <row r="71" spans="1:9" s="114" customFormat="1" ht="12" customHeight="1">
      <c r="A71" s="112" t="s">
        <v>200</v>
      </c>
      <c r="B71" s="113">
        <v>693001</v>
      </c>
      <c r="C71" s="113">
        <v>58891141</v>
      </c>
      <c r="D71" s="113">
        <v>13694490</v>
      </c>
      <c r="E71" s="113">
        <v>5</v>
      </c>
      <c r="F71" s="113" t="s">
        <v>298</v>
      </c>
      <c r="G71" s="113">
        <v>46904281</v>
      </c>
      <c r="H71" s="113">
        <v>90689565</v>
      </c>
      <c r="I71" s="113">
        <v>213362883</v>
      </c>
    </row>
    <row r="72" spans="1:9" s="114" customFormat="1" ht="12" customHeight="1">
      <c r="A72" s="112" t="s">
        <v>305</v>
      </c>
      <c r="B72" s="113" t="s">
        <v>298</v>
      </c>
      <c r="C72" s="113" t="s">
        <v>298</v>
      </c>
      <c r="D72" s="113" t="s">
        <v>298</v>
      </c>
      <c r="E72" s="113" t="s">
        <v>298</v>
      </c>
      <c r="F72" s="113" t="s">
        <v>298</v>
      </c>
      <c r="G72" s="113" t="s">
        <v>298</v>
      </c>
      <c r="H72" s="113" t="s">
        <v>298</v>
      </c>
      <c r="I72" s="113">
        <v>2490400</v>
      </c>
    </row>
    <row r="73" spans="1:9" s="114" customFormat="1" ht="12" customHeight="1">
      <c r="A73" s="112" t="s">
        <v>201</v>
      </c>
      <c r="B73" s="113">
        <v>693001</v>
      </c>
      <c r="C73" s="113">
        <v>58891141</v>
      </c>
      <c r="D73" s="113">
        <v>13694490</v>
      </c>
      <c r="E73" s="113">
        <v>5</v>
      </c>
      <c r="F73" s="113" t="s">
        <v>298</v>
      </c>
      <c r="G73" s="113">
        <v>46904281</v>
      </c>
      <c r="H73" s="113">
        <v>90689565</v>
      </c>
      <c r="I73" s="113">
        <v>210872483</v>
      </c>
    </row>
    <row r="74" spans="1:9" ht="14.25" customHeight="1">
      <c r="A74" s="112" t="s">
        <v>156</v>
      </c>
      <c r="B74" s="113">
        <v>7817468976</v>
      </c>
      <c r="C74" s="113">
        <v>4093779028</v>
      </c>
      <c r="D74" s="113">
        <v>1335150396</v>
      </c>
      <c r="E74" s="113">
        <v>200572881</v>
      </c>
      <c r="F74" s="113">
        <v>145889955</v>
      </c>
      <c r="G74" s="113">
        <v>267141673</v>
      </c>
      <c r="H74" s="113">
        <v>823511573</v>
      </c>
      <c r="I74" s="113">
        <v>15316748727</v>
      </c>
    </row>
    <row r="75" spans="1:9" ht="14.25" customHeight="1"/>
    <row r="76" spans="1:9" ht="14.25" customHeight="1"/>
    <row r="77" spans="1:9" ht="14.25" customHeight="1"/>
    <row r="78" spans="1:9" ht="14.25" customHeight="1"/>
    <row r="79" spans="1:9" ht="14.25" customHeight="1"/>
    <row r="80" spans="1:9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</sheetData>
  <phoneticPr fontId="2"/>
  <printOptions horizontalCentered="1" verticalCentered="1"/>
  <pageMargins left="0.39370078740157483" right="0" top="0.59055118110236227" bottom="0" header="0.31496062992125984" footer="0.31496062992125984"/>
  <pageSetup paperSize="9" fitToHeight="0" orientation="landscape" r:id="rId1"/>
  <rowBreaks count="1" manualBreakCount="1">
    <brk id="40" max="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fitToPage="1"/>
  </sheetPr>
  <dimension ref="A1:M23"/>
  <sheetViews>
    <sheetView view="pageBreakPreview" topLeftCell="A2" zoomScaleNormal="100" zoomScaleSheetLayoutView="100" workbookViewId="0">
      <selection activeCell="G8" sqref="G8"/>
    </sheetView>
  </sheetViews>
  <sheetFormatPr defaultRowHeight="13"/>
  <cols>
    <col min="1" max="1" width="8.08984375" style="56" customWidth="1"/>
    <col min="2" max="2" width="5" style="56" customWidth="1"/>
    <col min="3" max="3" width="23.453125" style="56" customWidth="1"/>
    <col min="4" max="8" width="15.453125" style="56" customWidth="1"/>
    <col min="9" max="9" width="6" style="56" customWidth="1"/>
    <col min="10" max="10" width="27" customWidth="1"/>
    <col min="11" max="11" width="13.08984375" style="165" bestFit="1" customWidth="1"/>
    <col min="13" max="13" width="13.08984375" bestFit="1" customWidth="1"/>
  </cols>
  <sheetData>
    <row r="1" spans="1:13" s="56" customFormat="1" ht="41.25" customHeight="1">
      <c r="K1" s="164"/>
    </row>
    <row r="2" spans="1:13" s="56" customFormat="1" ht="18" customHeight="1">
      <c r="C2" s="272" t="s">
        <v>309</v>
      </c>
      <c r="D2" s="273"/>
      <c r="E2" s="273"/>
      <c r="F2" s="274" t="s">
        <v>118</v>
      </c>
      <c r="G2" s="274"/>
      <c r="H2" s="274"/>
      <c r="K2" s="164"/>
    </row>
    <row r="3" spans="1:13" s="56" customFormat="1" ht="25" customHeight="1">
      <c r="C3" s="275" t="s">
        <v>16</v>
      </c>
      <c r="D3" s="275" t="s">
        <v>89</v>
      </c>
      <c r="E3" s="276" t="s">
        <v>105</v>
      </c>
      <c r="F3" s="275"/>
      <c r="G3" s="275"/>
      <c r="H3" s="275"/>
    </row>
    <row r="4" spans="1:13" s="57" customFormat="1" ht="28" customHeight="1">
      <c r="C4" s="275"/>
      <c r="D4" s="275"/>
      <c r="E4" s="81" t="s">
        <v>106</v>
      </c>
      <c r="F4" s="82" t="s">
        <v>107</v>
      </c>
      <c r="G4" s="82" t="s">
        <v>108</v>
      </c>
      <c r="H4" s="82" t="s">
        <v>109</v>
      </c>
    </row>
    <row r="5" spans="1:13" s="56" customFormat="1" ht="30" customHeight="1">
      <c r="C5" s="132" t="s">
        <v>110</v>
      </c>
      <c r="D5" s="169">
        <v>4791629065</v>
      </c>
      <c r="E5" s="170">
        <f>E9-E6</f>
        <v>715555442</v>
      </c>
      <c r="F5" s="171">
        <f>F9-F6</f>
        <v>23122000</v>
      </c>
      <c r="G5" s="172">
        <f>D5-E5-F5-H5</f>
        <v>3217457256</v>
      </c>
      <c r="H5" s="150">
        <f>H23</f>
        <v>835494367</v>
      </c>
    </row>
    <row r="6" spans="1:13" s="56" customFormat="1" ht="30" customHeight="1">
      <c r="C6" s="132" t="s">
        <v>111</v>
      </c>
      <c r="D6" s="169">
        <v>371283699</v>
      </c>
      <c r="E6" s="173">
        <f>'財源明細 '!F15</f>
        <v>40229000</v>
      </c>
      <c r="F6" s="174">
        <v>132900000</v>
      </c>
      <c r="G6" s="172">
        <f>D6-E6-F6-H6</f>
        <v>161340377</v>
      </c>
      <c r="H6" s="151">
        <v>36814322</v>
      </c>
    </row>
    <row r="7" spans="1:13" s="56" customFormat="1" ht="30" customHeight="1">
      <c r="C7" s="132" t="s">
        <v>112</v>
      </c>
      <c r="D7" s="169">
        <v>361405660</v>
      </c>
      <c r="E7" s="173">
        <v>0</v>
      </c>
      <c r="F7" s="174">
        <v>0</v>
      </c>
      <c r="G7" s="174">
        <v>36817753</v>
      </c>
      <c r="H7" s="172">
        <f>D7-G7</f>
        <v>324587907</v>
      </c>
    </row>
    <row r="8" spans="1:13" s="56" customFormat="1" ht="30" customHeight="1">
      <c r="C8" s="132" t="s">
        <v>85</v>
      </c>
      <c r="D8" s="169"/>
      <c r="E8" s="173"/>
      <c r="F8" s="175"/>
      <c r="G8" s="175"/>
      <c r="H8" s="133"/>
    </row>
    <row r="9" spans="1:13" s="56" customFormat="1" ht="30" customHeight="1">
      <c r="C9" s="134" t="s">
        <v>17</v>
      </c>
      <c r="D9" s="176">
        <f>SUM(D5:D8)</f>
        <v>5524318424</v>
      </c>
      <c r="E9" s="176">
        <f>'財源明細 '!F20</f>
        <v>755784442</v>
      </c>
      <c r="F9" s="176">
        <v>156022000</v>
      </c>
      <c r="G9" s="176">
        <f>D16</f>
        <v>3415615386</v>
      </c>
      <c r="H9" s="135">
        <f>SUM(H5:H8)</f>
        <v>1196896596</v>
      </c>
    </row>
    <row r="10" spans="1:13" s="58" customFormat="1" ht="28.4" customHeight="1"/>
    <row r="11" spans="1:13" s="58" customFormat="1" ht="21.75" customHeight="1">
      <c r="G11" s="189" t="str">
        <f>IF(SUM(G5:G7)=G9,"OK","要確認")</f>
        <v>OK</v>
      </c>
    </row>
    <row r="12" spans="1:13">
      <c r="A12" s="58"/>
      <c r="B12" s="58"/>
      <c r="C12" s="270"/>
      <c r="D12" s="271"/>
      <c r="E12" s="271"/>
      <c r="F12" s="271"/>
      <c r="G12" s="271"/>
      <c r="H12" s="271"/>
      <c r="I12" s="58"/>
    </row>
    <row r="13" spans="1:13">
      <c r="A13" s="58"/>
      <c r="B13" s="58"/>
      <c r="C13" s="59"/>
      <c r="D13" s="59"/>
      <c r="G13" s="59"/>
      <c r="H13" s="59"/>
      <c r="I13" s="58"/>
    </row>
    <row r="14" spans="1:13">
      <c r="C14" t="s">
        <v>328</v>
      </c>
      <c r="D14" s="105">
        <f>'財源明細 '!F11</f>
        <v>3834363187</v>
      </c>
      <c r="F14" s="177" t="s">
        <v>340</v>
      </c>
      <c r="H14" s="164">
        <v>2672225</v>
      </c>
    </row>
    <row r="15" spans="1:13">
      <c r="C15" t="s">
        <v>344</v>
      </c>
      <c r="D15" s="105">
        <v>418747801</v>
      </c>
      <c r="F15" s="177" t="s">
        <v>341</v>
      </c>
      <c r="H15" s="164">
        <v>-2389032</v>
      </c>
    </row>
    <row r="16" spans="1:13">
      <c r="A16" s="57"/>
      <c r="B16" s="57"/>
      <c r="C16"/>
      <c r="D16" s="105">
        <f>D14-D15</f>
        <v>3415615386</v>
      </c>
      <c r="E16" s="57"/>
      <c r="F16" s="56" t="s">
        <v>342</v>
      </c>
      <c r="H16" s="58">
        <v>47308</v>
      </c>
      <c r="I16" s="57"/>
      <c r="M16" s="105"/>
    </row>
    <row r="17" spans="6:8">
      <c r="F17" s="56" t="s">
        <v>343</v>
      </c>
      <c r="H17" s="58">
        <v>152</v>
      </c>
    </row>
    <row r="18" spans="6:8">
      <c r="F18" s="56" t="s">
        <v>322</v>
      </c>
      <c r="H18" s="164">
        <v>3038529</v>
      </c>
    </row>
    <row r="19" spans="6:8">
      <c r="F19" s="58" t="s">
        <v>323</v>
      </c>
      <c r="H19" s="164">
        <v>41</v>
      </c>
    </row>
    <row r="20" spans="6:8">
      <c r="F20" s="56" t="s">
        <v>324</v>
      </c>
      <c r="H20" s="164">
        <v>-279998</v>
      </c>
    </row>
    <row r="21" spans="6:8">
      <c r="F21" s="56" t="s">
        <v>325</v>
      </c>
      <c r="H21" s="164">
        <v>-8559000</v>
      </c>
    </row>
    <row r="22" spans="6:8" ht="13.5" thickBot="1">
      <c r="F22" s="56" t="s">
        <v>326</v>
      </c>
      <c r="H22" s="164">
        <v>840964142</v>
      </c>
    </row>
    <row r="23" spans="6:8" ht="13.5" thickBot="1">
      <c r="F23" s="58" t="s">
        <v>327</v>
      </c>
      <c r="H23" s="186">
        <f>SUM(H14:H22)</f>
        <v>835494367</v>
      </c>
    </row>
  </sheetData>
  <mergeCells count="6">
    <mergeCell ref="C12:H12"/>
    <mergeCell ref="C2:E2"/>
    <mergeCell ref="F2:H2"/>
    <mergeCell ref="C3:C4"/>
    <mergeCell ref="D3:D4"/>
    <mergeCell ref="E3:H3"/>
  </mergeCells>
  <phoneticPr fontId="2"/>
  <conditionalFormatting sqref="H22:H2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11811023622047245" right="0.11811023622047245" top="0.94488188976377963" bottom="0.15748031496062992" header="0.31496062992125984" footer="0.31496062992125984"/>
  <pageSetup paperSize="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/>
  <dimension ref="B1:C10"/>
  <sheetViews>
    <sheetView view="pageBreakPreview" zoomScale="220" zoomScaleNormal="178" zoomScaleSheetLayoutView="220" workbookViewId="0">
      <selection activeCell="C7" sqref="C7"/>
    </sheetView>
  </sheetViews>
  <sheetFormatPr defaultRowHeight="13"/>
  <cols>
    <col min="1" max="1" width="0.453125" customWidth="1"/>
    <col min="2" max="2" width="20.453125" customWidth="1"/>
    <col min="3" max="3" width="10.453125" customWidth="1"/>
    <col min="4" max="4" width="0.453125" customWidth="1"/>
  </cols>
  <sheetData>
    <row r="1" spans="2:3" ht="24.75" customHeight="1"/>
    <row r="2" spans="2:3" ht="10.5" customHeight="1">
      <c r="B2" s="277" t="s">
        <v>113</v>
      </c>
      <c r="C2" s="278"/>
    </row>
    <row r="3" spans="2:3" ht="10.5" customHeight="1">
      <c r="B3" s="138" t="s">
        <v>240</v>
      </c>
      <c r="C3" s="60"/>
    </row>
    <row r="4" spans="2:3" ht="9.75" customHeight="1">
      <c r="B4" s="60" t="s">
        <v>114</v>
      </c>
      <c r="C4" s="61" t="s">
        <v>118</v>
      </c>
    </row>
    <row r="5" spans="2:3" ht="19" customHeight="1">
      <c r="B5" s="83" t="s">
        <v>39</v>
      </c>
      <c r="C5" s="83" t="s">
        <v>83</v>
      </c>
    </row>
    <row r="6" spans="2:3" ht="15" customHeight="1">
      <c r="B6" s="62" t="s">
        <v>115</v>
      </c>
      <c r="C6" s="106"/>
    </row>
    <row r="7" spans="2:3" ht="15" customHeight="1">
      <c r="B7" s="62" t="s">
        <v>116</v>
      </c>
      <c r="C7" s="106">
        <v>337295320</v>
      </c>
    </row>
    <row r="8" spans="2:3" ht="15" customHeight="1">
      <c r="B8" s="62" t="s">
        <v>117</v>
      </c>
      <c r="C8" s="62"/>
    </row>
    <row r="9" spans="2:3" ht="15" customHeight="1">
      <c r="B9" s="63" t="s">
        <v>1</v>
      </c>
      <c r="C9" s="118">
        <f>SUM(C6:C8)</f>
        <v>337295320</v>
      </c>
    </row>
    <row r="10" spans="2:3" ht="2.15" customHeight="1"/>
  </sheetData>
  <mergeCells count="1">
    <mergeCell ref="B2:C2"/>
  </mergeCells>
  <phoneticPr fontId="2"/>
  <printOptions horizontalCentered="1"/>
  <pageMargins left="0.19685039370078741" right="0.19685039370078741" top="0.78740157480314965" bottom="0.15748031496062992" header="0.31496062992125984" footer="0.31496062992125984"/>
  <pageSetup paperSize="9" scale="30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70260-A4C7-41C6-90CC-936282A31AAE}">
  <sheetPr codeName="Sheet22"/>
  <dimension ref="B1:C10"/>
  <sheetViews>
    <sheetView view="pageBreakPreview" zoomScale="200" zoomScaleNormal="178" zoomScaleSheetLayoutView="200" workbookViewId="0">
      <selection activeCell="C7" sqref="C7:D7"/>
    </sheetView>
  </sheetViews>
  <sheetFormatPr defaultRowHeight="13"/>
  <cols>
    <col min="1" max="1" width="0.453125" customWidth="1"/>
    <col min="2" max="2" width="20.453125" customWidth="1"/>
    <col min="3" max="3" width="10.453125" customWidth="1"/>
    <col min="4" max="4" width="0.453125" customWidth="1"/>
  </cols>
  <sheetData>
    <row r="1" spans="2:3" ht="24.75" customHeight="1"/>
    <row r="2" spans="2:3" ht="10.5" customHeight="1">
      <c r="B2" s="277" t="s">
        <v>113</v>
      </c>
      <c r="C2" s="278"/>
    </row>
    <row r="3" spans="2:3" ht="10.5" customHeight="1">
      <c r="B3" s="138" t="s">
        <v>241</v>
      </c>
      <c r="C3" s="60"/>
    </row>
    <row r="4" spans="2:3" ht="9.75" customHeight="1">
      <c r="B4" s="60" t="s">
        <v>114</v>
      </c>
      <c r="C4" s="61" t="s">
        <v>118</v>
      </c>
    </row>
    <row r="5" spans="2:3" ht="19" customHeight="1">
      <c r="B5" s="83" t="s">
        <v>39</v>
      </c>
      <c r="C5" s="83" t="s">
        <v>83</v>
      </c>
    </row>
    <row r="6" spans="2:3" ht="15" customHeight="1">
      <c r="B6" s="62" t="s">
        <v>115</v>
      </c>
      <c r="C6" s="106"/>
    </row>
    <row r="7" spans="2:3" ht="15" customHeight="1">
      <c r="B7" s="62" t="s">
        <v>116</v>
      </c>
      <c r="C7" s="106">
        <v>17089462</v>
      </c>
    </row>
    <row r="8" spans="2:3" ht="15" customHeight="1">
      <c r="B8" s="62" t="s">
        <v>117</v>
      </c>
      <c r="C8" s="62"/>
    </row>
    <row r="9" spans="2:3" ht="15" customHeight="1">
      <c r="B9" s="63" t="s">
        <v>1</v>
      </c>
      <c r="C9" s="118">
        <f>SUM(C6:C8)</f>
        <v>17089462</v>
      </c>
    </row>
    <row r="10" spans="2:3" ht="2.15" customHeight="1"/>
  </sheetData>
  <mergeCells count="1">
    <mergeCell ref="B2:C2"/>
  </mergeCells>
  <phoneticPr fontId="2"/>
  <printOptions horizontalCentered="1"/>
  <pageMargins left="0.19685039370078741" right="0.19685039370078741" top="0.78740157480314965" bottom="0.15748031496062992" header="0.31496062992125984" footer="0.31496062992125984"/>
  <pageSetup paperSize="9" scale="30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D4C57-372B-4699-B27F-1C66A8628F61}">
  <sheetPr codeName="Sheet23"/>
  <dimension ref="B1:C10"/>
  <sheetViews>
    <sheetView view="pageBreakPreview" topLeftCell="A4" zoomScale="275" zoomScaleNormal="178" zoomScaleSheetLayoutView="275" workbookViewId="0">
      <selection activeCell="C7" sqref="C7:D7"/>
    </sheetView>
  </sheetViews>
  <sheetFormatPr defaultRowHeight="13"/>
  <cols>
    <col min="1" max="1" width="0.453125" customWidth="1"/>
    <col min="2" max="2" width="20.453125" customWidth="1"/>
    <col min="3" max="3" width="10.453125" customWidth="1"/>
    <col min="4" max="4" width="0.453125" customWidth="1"/>
  </cols>
  <sheetData>
    <row r="1" spans="2:3" ht="24.75" customHeight="1"/>
    <row r="2" spans="2:3" ht="10.5" customHeight="1">
      <c r="B2" s="277" t="s">
        <v>113</v>
      </c>
      <c r="C2" s="278"/>
    </row>
    <row r="3" spans="2:3" ht="10.5" customHeight="1">
      <c r="B3" s="138" t="s">
        <v>242</v>
      </c>
      <c r="C3" s="60"/>
    </row>
    <row r="4" spans="2:3" ht="9.75" customHeight="1">
      <c r="B4" s="60" t="s">
        <v>114</v>
      </c>
      <c r="C4" s="61" t="s">
        <v>118</v>
      </c>
    </row>
    <row r="5" spans="2:3" ht="19" customHeight="1">
      <c r="B5" s="83" t="s">
        <v>39</v>
      </c>
      <c r="C5" s="83" t="s">
        <v>83</v>
      </c>
    </row>
    <row r="6" spans="2:3" ht="15" customHeight="1">
      <c r="B6" s="62" t="s">
        <v>115</v>
      </c>
      <c r="C6" s="106"/>
    </row>
    <row r="7" spans="2:3" ht="15" customHeight="1">
      <c r="B7" s="62" t="s">
        <v>116</v>
      </c>
      <c r="C7" s="106">
        <v>3197780</v>
      </c>
    </row>
    <row r="8" spans="2:3" ht="15" customHeight="1">
      <c r="B8" s="62" t="s">
        <v>117</v>
      </c>
      <c r="C8" s="62"/>
    </row>
    <row r="9" spans="2:3" ht="15" customHeight="1">
      <c r="B9" s="63" t="s">
        <v>1</v>
      </c>
      <c r="C9" s="118">
        <f>SUM(C6:C8)</f>
        <v>3197780</v>
      </c>
    </row>
    <row r="10" spans="2:3" ht="2.15" customHeight="1"/>
  </sheetData>
  <mergeCells count="1">
    <mergeCell ref="B2:C2"/>
  </mergeCells>
  <phoneticPr fontId="2"/>
  <printOptions horizontalCentered="1"/>
  <pageMargins left="0.19685039370078741" right="0.19685039370078741" top="0.78740157480314965" bottom="0.15748031496062992" header="0.31496062992125984" footer="0.31496062992125984"/>
  <pageSetup paperSize="9" scale="30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005D-6144-4306-A556-CB4A98326FD7}">
  <sheetPr codeName="Sheet24"/>
  <dimension ref="B1:C10"/>
  <sheetViews>
    <sheetView view="pageBreakPreview" zoomScale="203" zoomScaleNormal="178" zoomScaleSheetLayoutView="203" workbookViewId="0">
      <selection activeCell="G8" sqref="G8"/>
    </sheetView>
  </sheetViews>
  <sheetFormatPr defaultRowHeight="13"/>
  <cols>
    <col min="1" max="1" width="0.453125" customWidth="1"/>
    <col min="2" max="2" width="20.453125" customWidth="1"/>
    <col min="3" max="3" width="10.453125" customWidth="1"/>
    <col min="4" max="4" width="0.453125" customWidth="1"/>
  </cols>
  <sheetData>
    <row r="1" spans="2:3" ht="24.75" customHeight="1"/>
    <row r="2" spans="2:3" ht="10.5" customHeight="1">
      <c r="B2" s="277" t="s">
        <v>113</v>
      </c>
      <c r="C2" s="278"/>
    </row>
    <row r="3" spans="2:3" ht="10.5" customHeight="1">
      <c r="B3" s="138" t="s">
        <v>243</v>
      </c>
      <c r="C3" s="60"/>
    </row>
    <row r="4" spans="2:3" ht="9.75" customHeight="1">
      <c r="B4" s="60" t="s">
        <v>114</v>
      </c>
      <c r="C4" s="61" t="s">
        <v>118</v>
      </c>
    </row>
    <row r="5" spans="2:3" ht="19" customHeight="1">
      <c r="B5" s="83" t="s">
        <v>39</v>
      </c>
      <c r="C5" s="83" t="s">
        <v>83</v>
      </c>
    </row>
    <row r="6" spans="2:3" ht="15" customHeight="1">
      <c r="B6" s="62" t="s">
        <v>115</v>
      </c>
      <c r="C6" s="106"/>
    </row>
    <row r="7" spans="2:3" ht="15" customHeight="1">
      <c r="B7" s="62" t="s">
        <v>116</v>
      </c>
      <c r="C7" s="106">
        <v>26944876</v>
      </c>
    </row>
    <row r="8" spans="2:3" ht="15" customHeight="1">
      <c r="B8" s="62" t="s">
        <v>117</v>
      </c>
      <c r="C8" s="62"/>
    </row>
    <row r="9" spans="2:3" ht="15" customHeight="1">
      <c r="B9" s="63" t="s">
        <v>1</v>
      </c>
      <c r="C9" s="118">
        <f>SUM(C6:C8)</f>
        <v>26944876</v>
      </c>
    </row>
    <row r="10" spans="2:3" ht="2.15" customHeight="1"/>
  </sheetData>
  <mergeCells count="1">
    <mergeCell ref="B2:C2"/>
  </mergeCells>
  <phoneticPr fontId="2"/>
  <printOptions horizontalCentered="1"/>
  <pageMargins left="0.19685039370078741" right="0.19685039370078741" top="0.78740157480314965" bottom="0.15748031496062992" header="0.31496062992125984" footer="0.31496062992125984"/>
  <pageSetup paperSize="9" scale="30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36"/>
  <sheetViews>
    <sheetView view="pageBreakPreview" topLeftCell="E31" zoomScale="115" zoomScaleNormal="80" zoomScaleSheetLayoutView="115" workbookViewId="0">
      <selection activeCell="I8" sqref="I8"/>
    </sheetView>
  </sheetViews>
  <sheetFormatPr defaultRowHeight="13"/>
  <cols>
    <col min="1" max="1" width="8.453125" customWidth="1"/>
    <col min="2" max="2" width="5.453125" customWidth="1"/>
    <col min="3" max="3" width="30.36328125" customWidth="1"/>
    <col min="4" max="4" width="16.90625" bestFit="1" customWidth="1"/>
    <col min="5" max="5" width="8.90625" bestFit="1" customWidth="1"/>
    <col min="6" max="6" width="15" bestFit="1" customWidth="1"/>
    <col min="7" max="7" width="9" bestFit="1" customWidth="1"/>
    <col min="8" max="9" width="12.6328125" bestFit="1" customWidth="1"/>
    <col min="10" max="10" width="16.36328125" bestFit="1" customWidth="1"/>
    <col min="11" max="11" width="14.453125" bestFit="1" customWidth="1"/>
    <col min="12" max="13" width="16.36328125" bestFit="1" customWidth="1"/>
    <col min="14" max="14" width="1.08984375" customWidth="1"/>
  </cols>
  <sheetData>
    <row r="1" spans="1:14" ht="50.15" customHeight="1"/>
    <row r="2" spans="1:14" ht="34.5" customHeight="1">
      <c r="B2" s="14"/>
      <c r="C2" s="15" t="s">
        <v>157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ht="34.4" customHeight="1">
      <c r="C3" s="2" t="s">
        <v>18</v>
      </c>
      <c r="J3" s="13" t="s">
        <v>118</v>
      </c>
    </row>
    <row r="4" spans="1:14" ht="50.15" customHeight="1">
      <c r="A4" s="1"/>
      <c r="B4" s="1"/>
      <c r="C4" s="69" t="s">
        <v>19</v>
      </c>
      <c r="D4" s="70" t="s">
        <v>20</v>
      </c>
      <c r="E4" s="70" t="s">
        <v>21</v>
      </c>
      <c r="F4" s="70" t="s">
        <v>22</v>
      </c>
      <c r="G4" s="70" t="s">
        <v>312</v>
      </c>
      <c r="H4" s="70" t="s">
        <v>176</v>
      </c>
      <c r="I4" s="70" t="s">
        <v>23</v>
      </c>
      <c r="J4" s="70" t="s">
        <v>24</v>
      </c>
      <c r="K4" s="17"/>
      <c r="L4" s="1"/>
      <c r="M4" s="1"/>
      <c r="N4" s="1"/>
    </row>
    <row r="5" spans="1:14" ht="40.4" customHeight="1">
      <c r="A5" s="1"/>
      <c r="B5" s="1"/>
      <c r="C5" s="86" t="s">
        <v>169</v>
      </c>
      <c r="D5" s="145">
        <v>5</v>
      </c>
      <c r="E5" s="145">
        <v>3726</v>
      </c>
      <c r="F5" s="145">
        <f>D5*E5</f>
        <v>18630</v>
      </c>
      <c r="G5" s="145">
        <v>3162</v>
      </c>
      <c r="H5" s="146">
        <f>G5*D5</f>
        <v>15810</v>
      </c>
      <c r="I5" s="145">
        <f>F5-H5</f>
        <v>2820</v>
      </c>
      <c r="J5" s="87">
        <v>50000</v>
      </c>
      <c r="K5" s="1"/>
      <c r="L5" s="1"/>
      <c r="M5" s="1"/>
      <c r="N5" s="1"/>
    </row>
    <row r="6" spans="1:14" ht="40.4" customHeight="1">
      <c r="A6" s="1"/>
      <c r="B6" s="1"/>
      <c r="C6" s="86" t="s">
        <v>170</v>
      </c>
      <c r="D6" s="145">
        <v>200</v>
      </c>
      <c r="E6" s="145">
        <v>2166</v>
      </c>
      <c r="F6" s="145">
        <f t="shared" ref="F6:F7" si="0">D6*E6</f>
        <v>433200</v>
      </c>
      <c r="G6" s="145">
        <v>2044</v>
      </c>
      <c r="H6" s="146">
        <f t="shared" ref="H6:H7" si="1">G6*D6</f>
        <v>408800</v>
      </c>
      <c r="I6" s="145">
        <f t="shared" ref="I6:I7" si="2">F6-H6</f>
        <v>24400</v>
      </c>
      <c r="J6" s="87">
        <v>50000</v>
      </c>
      <c r="K6" s="1"/>
      <c r="L6" s="1"/>
      <c r="M6" s="1"/>
      <c r="N6" s="1"/>
    </row>
    <row r="7" spans="1:14" ht="40.4" customHeight="1">
      <c r="A7" s="1"/>
      <c r="B7" s="1"/>
      <c r="C7" s="86" t="s">
        <v>171</v>
      </c>
      <c r="D7" s="145">
        <v>103</v>
      </c>
      <c r="E7" s="145">
        <v>4452</v>
      </c>
      <c r="F7" s="145">
        <f t="shared" si="0"/>
        <v>458556</v>
      </c>
      <c r="G7" s="145">
        <v>4265</v>
      </c>
      <c r="H7" s="146">
        <f t="shared" si="1"/>
        <v>439295</v>
      </c>
      <c r="I7" s="145">
        <f t="shared" si="2"/>
        <v>19261</v>
      </c>
      <c r="J7" s="87">
        <v>51500</v>
      </c>
      <c r="K7" s="1"/>
      <c r="L7" s="1"/>
      <c r="M7" s="1"/>
      <c r="N7" s="1"/>
    </row>
    <row r="8" spans="1:14" ht="40.4" customHeight="1">
      <c r="A8" s="1"/>
      <c r="B8" s="1"/>
      <c r="C8" s="16" t="s">
        <v>1</v>
      </c>
      <c r="D8" s="88" t="s">
        <v>3</v>
      </c>
      <c r="E8" s="88" t="s">
        <v>3</v>
      </c>
      <c r="F8" s="87">
        <f>SUM(F5:F7)</f>
        <v>910386</v>
      </c>
      <c r="G8" s="87"/>
      <c r="H8" s="87">
        <f>SUM(H5:H7)</f>
        <v>863905</v>
      </c>
      <c r="I8" s="87">
        <f>F8-H8</f>
        <v>46481</v>
      </c>
      <c r="J8" s="87"/>
      <c r="K8" s="1"/>
      <c r="L8" s="1"/>
      <c r="M8" s="1"/>
      <c r="N8" s="1"/>
    </row>
    <row r="9" spans="1:14" ht="11.15" customHeight="1"/>
    <row r="10" spans="1:14" ht="20.149999999999999" customHeight="1">
      <c r="C10" s="2" t="s">
        <v>25</v>
      </c>
      <c r="L10" s="13" t="s">
        <v>118</v>
      </c>
    </row>
    <row r="11" spans="1:14" ht="50.15" customHeight="1">
      <c r="A11" s="1"/>
      <c r="B11" s="1"/>
      <c r="C11" s="69" t="s">
        <v>26</v>
      </c>
      <c r="D11" s="70" t="s">
        <v>27</v>
      </c>
      <c r="E11" s="70" t="s">
        <v>28</v>
      </c>
      <c r="F11" s="70" t="s">
        <v>29</v>
      </c>
      <c r="G11" s="70" t="s">
        <v>30</v>
      </c>
      <c r="H11" s="70" t="s">
        <v>31</v>
      </c>
      <c r="I11" s="70" t="s">
        <v>32</v>
      </c>
      <c r="J11" s="70" t="s">
        <v>33</v>
      </c>
      <c r="K11" s="70" t="s">
        <v>34</v>
      </c>
      <c r="L11" s="70" t="s">
        <v>24</v>
      </c>
      <c r="M11" s="1"/>
      <c r="N11" s="1"/>
    </row>
    <row r="12" spans="1:14" ht="40.4" customHeight="1">
      <c r="A12" s="1"/>
      <c r="B12" s="1"/>
      <c r="C12" s="18" t="s">
        <v>302</v>
      </c>
      <c r="D12" s="87">
        <v>258296449</v>
      </c>
      <c r="E12" s="87"/>
      <c r="F12" s="87"/>
      <c r="G12" s="87"/>
      <c r="H12" s="87"/>
      <c r="I12" s="104">
        <v>1</v>
      </c>
      <c r="J12" s="87"/>
      <c r="K12" s="87"/>
      <c r="L12" s="87"/>
      <c r="M12" s="1"/>
      <c r="N12" s="1"/>
    </row>
    <row r="13" spans="1:14" ht="40.4" customHeight="1">
      <c r="A13" s="1"/>
      <c r="B13" s="1"/>
      <c r="C13" s="18" t="s">
        <v>303</v>
      </c>
      <c r="D13" s="87">
        <v>2186307855</v>
      </c>
      <c r="E13" s="87"/>
      <c r="F13" s="87"/>
      <c r="G13" s="87"/>
      <c r="H13" s="87"/>
      <c r="I13" s="104">
        <v>1</v>
      </c>
      <c r="J13" s="87"/>
      <c r="K13" s="87"/>
      <c r="L13" s="87"/>
      <c r="M13" s="1"/>
      <c r="N13" s="1"/>
    </row>
    <row r="14" spans="1:14" ht="40.4" customHeight="1">
      <c r="A14" s="1"/>
      <c r="B14" s="1"/>
      <c r="C14" s="16" t="s">
        <v>1</v>
      </c>
      <c r="D14" s="87">
        <f>SUM(D12:D13)</f>
        <v>2444604304</v>
      </c>
      <c r="E14" s="87">
        <f>SUM(E12:E13)</f>
        <v>0</v>
      </c>
      <c r="F14" s="87">
        <f>SUM(F12:F13)</f>
        <v>0</v>
      </c>
      <c r="G14" s="87">
        <f>SUM(G12:G13)</f>
        <v>0</v>
      </c>
      <c r="H14" s="87">
        <f>SUM(H12:H13)</f>
        <v>0</v>
      </c>
      <c r="I14" s="88" t="s">
        <v>3</v>
      </c>
      <c r="J14" s="87">
        <f>SUM(J12:J13)</f>
        <v>0</v>
      </c>
      <c r="K14" s="87">
        <f>SUM(K12:K13)</f>
        <v>0</v>
      </c>
      <c r="L14" s="87">
        <f>SUM(L12:L13)</f>
        <v>0</v>
      </c>
      <c r="M14" s="1"/>
      <c r="N14" s="1"/>
    </row>
    <row r="15" spans="1:14" ht="12" customHeight="1">
      <c r="A15" s="1"/>
      <c r="B15" s="1"/>
      <c r="C15" s="1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149999999999999" customHeight="1">
      <c r="C16" s="2" t="s">
        <v>35</v>
      </c>
      <c r="L16" s="13"/>
      <c r="M16" s="13" t="s">
        <v>118</v>
      </c>
    </row>
    <row r="17" spans="1:14" ht="50.15" customHeight="1">
      <c r="A17" s="1"/>
      <c r="B17" s="1"/>
      <c r="C17" s="69" t="s">
        <v>26</v>
      </c>
      <c r="D17" s="70" t="s">
        <v>36</v>
      </c>
      <c r="E17" s="70" t="s">
        <v>28</v>
      </c>
      <c r="F17" s="70" t="s">
        <v>29</v>
      </c>
      <c r="G17" s="70" t="s">
        <v>30</v>
      </c>
      <c r="H17" s="70" t="s">
        <v>31</v>
      </c>
      <c r="I17" s="70" t="s">
        <v>32</v>
      </c>
      <c r="J17" s="70" t="s">
        <v>33</v>
      </c>
      <c r="K17" s="70" t="s">
        <v>37</v>
      </c>
      <c r="L17" s="70" t="s">
        <v>38</v>
      </c>
      <c r="M17" s="70" t="s">
        <v>24</v>
      </c>
      <c r="N17" s="1"/>
    </row>
    <row r="18" spans="1:14" ht="40.4" customHeight="1">
      <c r="A18" s="1"/>
      <c r="B18" s="1"/>
      <c r="C18" s="86" t="s">
        <v>173</v>
      </c>
      <c r="D18" s="87">
        <v>1000000</v>
      </c>
      <c r="E18" s="88" t="s">
        <v>3</v>
      </c>
      <c r="F18" s="88" t="s">
        <v>3</v>
      </c>
      <c r="G18" s="88" t="s">
        <v>3</v>
      </c>
      <c r="H18" s="88" t="s">
        <v>3</v>
      </c>
      <c r="I18" s="88" t="s">
        <v>3</v>
      </c>
      <c r="J18" s="88" t="s">
        <v>3</v>
      </c>
      <c r="K18" s="87" t="s">
        <v>172</v>
      </c>
      <c r="L18" s="87">
        <f>D18</f>
        <v>1000000</v>
      </c>
      <c r="M18" s="87">
        <v>1000000</v>
      </c>
      <c r="N18" s="1"/>
    </row>
    <row r="19" spans="1:14" ht="40.4" customHeight="1">
      <c r="A19" s="1"/>
      <c r="B19" s="1"/>
      <c r="C19" s="86" t="s">
        <v>174</v>
      </c>
      <c r="D19" s="87">
        <v>1170000</v>
      </c>
      <c r="E19" s="88" t="s">
        <v>3</v>
      </c>
      <c r="F19" s="88" t="s">
        <v>3</v>
      </c>
      <c r="G19" s="88" t="s">
        <v>3</v>
      </c>
      <c r="H19" s="88" t="s">
        <v>3</v>
      </c>
      <c r="I19" s="88" t="s">
        <v>3</v>
      </c>
      <c r="J19" s="88" t="s">
        <v>3</v>
      </c>
      <c r="K19" s="87" t="s">
        <v>172</v>
      </c>
      <c r="L19" s="87">
        <f t="shared" ref="L19:L31" si="3">D19</f>
        <v>1170000</v>
      </c>
      <c r="M19" s="87">
        <v>1170000</v>
      </c>
      <c r="N19" s="1"/>
    </row>
    <row r="20" spans="1:14" ht="40.4" customHeight="1">
      <c r="A20" s="1"/>
      <c r="B20" s="1"/>
      <c r="C20" s="86" t="s">
        <v>175</v>
      </c>
      <c r="D20" s="87">
        <v>1000000</v>
      </c>
      <c r="E20" s="88" t="s">
        <v>3</v>
      </c>
      <c r="F20" s="88" t="s">
        <v>3</v>
      </c>
      <c r="G20" s="88" t="s">
        <v>3</v>
      </c>
      <c r="H20" s="88" t="s">
        <v>3</v>
      </c>
      <c r="I20" s="88" t="s">
        <v>3</v>
      </c>
      <c r="J20" s="88" t="s">
        <v>3</v>
      </c>
      <c r="K20" s="87">
        <v>834952</v>
      </c>
      <c r="L20" s="87">
        <v>165048</v>
      </c>
      <c r="M20" s="87">
        <v>1000000</v>
      </c>
      <c r="N20" s="1"/>
    </row>
    <row r="21" spans="1:14" ht="40.4" customHeight="1">
      <c r="A21" s="1"/>
      <c r="B21" s="1"/>
      <c r="C21" s="86" t="s">
        <v>292</v>
      </c>
      <c r="D21" s="87">
        <v>500000</v>
      </c>
      <c r="E21" s="88" t="s">
        <v>3</v>
      </c>
      <c r="F21" s="88" t="s">
        <v>3</v>
      </c>
      <c r="G21" s="88" t="s">
        <v>3</v>
      </c>
      <c r="H21" s="88" t="s">
        <v>3</v>
      </c>
      <c r="I21" s="88" t="s">
        <v>3</v>
      </c>
      <c r="J21" s="88" t="s">
        <v>3</v>
      </c>
      <c r="K21" s="87" t="s">
        <v>172</v>
      </c>
      <c r="L21" s="87">
        <f t="shared" si="3"/>
        <v>500000</v>
      </c>
      <c r="M21" s="87">
        <v>500000</v>
      </c>
      <c r="N21" s="1"/>
    </row>
    <row r="22" spans="1:14" ht="40.4" customHeight="1">
      <c r="A22" s="1"/>
      <c r="B22" s="1"/>
      <c r="C22" s="18"/>
      <c r="D22" s="87"/>
      <c r="E22" s="88"/>
      <c r="F22" s="88"/>
      <c r="G22" s="88"/>
      <c r="H22" s="88"/>
      <c r="I22" s="88"/>
      <c r="J22" s="88"/>
      <c r="K22" s="108" t="s">
        <v>296</v>
      </c>
      <c r="L22" s="87">
        <f>SUM(L18:L21)</f>
        <v>2835048</v>
      </c>
      <c r="M22" s="87"/>
      <c r="N22" s="1"/>
    </row>
    <row r="23" spans="1:14" ht="40.4" customHeight="1">
      <c r="A23" s="1"/>
      <c r="B23" s="1"/>
      <c r="C23" s="86" t="s">
        <v>220</v>
      </c>
      <c r="D23" s="87">
        <v>3806000</v>
      </c>
      <c r="E23" s="88" t="s">
        <v>3</v>
      </c>
      <c r="F23" s="88" t="s">
        <v>3</v>
      </c>
      <c r="G23" s="88" t="s">
        <v>3</v>
      </c>
      <c r="H23" s="88" t="s">
        <v>3</v>
      </c>
      <c r="I23" s="88" t="s">
        <v>3</v>
      </c>
      <c r="J23" s="88" t="s">
        <v>3</v>
      </c>
      <c r="K23" s="87" t="s">
        <v>172</v>
      </c>
      <c r="L23" s="87">
        <f t="shared" si="3"/>
        <v>3806000</v>
      </c>
      <c r="M23" s="87">
        <v>3806000</v>
      </c>
      <c r="N23" s="1"/>
    </row>
    <row r="24" spans="1:14" ht="40.4" customHeight="1">
      <c r="A24" s="1"/>
      <c r="B24" s="1"/>
      <c r="C24" s="86" t="s">
        <v>218</v>
      </c>
      <c r="D24" s="87">
        <v>10000</v>
      </c>
      <c r="E24" s="88" t="s">
        <v>3</v>
      </c>
      <c r="F24" s="88" t="s">
        <v>3</v>
      </c>
      <c r="G24" s="88" t="s">
        <v>3</v>
      </c>
      <c r="H24" s="88" t="s">
        <v>3</v>
      </c>
      <c r="I24" s="88" t="s">
        <v>3</v>
      </c>
      <c r="J24" s="88" t="s">
        <v>3</v>
      </c>
      <c r="K24" s="87" t="s">
        <v>172</v>
      </c>
      <c r="L24" s="87">
        <f t="shared" si="3"/>
        <v>10000</v>
      </c>
      <c r="M24" s="87">
        <v>10000</v>
      </c>
      <c r="N24" s="1"/>
    </row>
    <row r="25" spans="1:14" ht="40.4" customHeight="1">
      <c r="A25" s="1"/>
      <c r="B25" s="1"/>
      <c r="C25" s="86" t="s">
        <v>222</v>
      </c>
      <c r="D25" s="87">
        <v>120000</v>
      </c>
      <c r="E25" s="88" t="s">
        <v>3</v>
      </c>
      <c r="F25" s="88" t="s">
        <v>3</v>
      </c>
      <c r="G25" s="88" t="s">
        <v>3</v>
      </c>
      <c r="H25" s="88" t="s">
        <v>3</v>
      </c>
      <c r="I25" s="88" t="s">
        <v>3</v>
      </c>
      <c r="J25" s="88" t="s">
        <v>3</v>
      </c>
      <c r="K25" s="87" t="s">
        <v>172</v>
      </c>
      <c r="L25" s="87">
        <f t="shared" si="3"/>
        <v>120000</v>
      </c>
      <c r="M25" s="87">
        <v>120000</v>
      </c>
      <c r="N25" s="1"/>
    </row>
    <row r="26" spans="1:14" ht="40.4" customHeight="1">
      <c r="A26" s="1"/>
      <c r="B26" s="1"/>
      <c r="C26" s="86" t="s">
        <v>293</v>
      </c>
      <c r="D26" s="87">
        <v>37000</v>
      </c>
      <c r="E26" s="88" t="s">
        <v>3</v>
      </c>
      <c r="F26" s="88" t="s">
        <v>3</v>
      </c>
      <c r="G26" s="88" t="s">
        <v>3</v>
      </c>
      <c r="H26" s="88" t="s">
        <v>3</v>
      </c>
      <c r="I26" s="88" t="s">
        <v>3</v>
      </c>
      <c r="J26" s="88" t="s">
        <v>3</v>
      </c>
      <c r="K26" s="87" t="s">
        <v>172</v>
      </c>
      <c r="L26" s="87">
        <f t="shared" si="3"/>
        <v>37000</v>
      </c>
      <c r="M26" s="87">
        <v>37000</v>
      </c>
      <c r="N26" s="1"/>
    </row>
    <row r="27" spans="1:14" ht="40.4" customHeight="1">
      <c r="A27" s="1"/>
      <c r="B27" s="1"/>
      <c r="C27" s="86" t="s">
        <v>217</v>
      </c>
      <c r="D27" s="87">
        <v>100000</v>
      </c>
      <c r="E27" s="88" t="s">
        <v>3</v>
      </c>
      <c r="F27" s="88" t="s">
        <v>3</v>
      </c>
      <c r="G27" s="88" t="s">
        <v>3</v>
      </c>
      <c r="H27" s="88" t="s">
        <v>3</v>
      </c>
      <c r="I27" s="88" t="s">
        <v>3</v>
      </c>
      <c r="J27" s="88" t="s">
        <v>3</v>
      </c>
      <c r="K27" s="87">
        <v>98815</v>
      </c>
      <c r="L27" s="87">
        <v>1185</v>
      </c>
      <c r="M27" s="87">
        <v>11814</v>
      </c>
      <c r="N27" s="1"/>
    </row>
    <row r="28" spans="1:14" ht="40.4" customHeight="1">
      <c r="A28" s="1"/>
      <c r="B28" s="1"/>
      <c r="C28" s="86" t="s">
        <v>221</v>
      </c>
      <c r="D28" s="87">
        <v>129100</v>
      </c>
      <c r="E28" s="88" t="s">
        <v>3</v>
      </c>
      <c r="F28" s="88" t="s">
        <v>3</v>
      </c>
      <c r="G28" s="88" t="s">
        <v>3</v>
      </c>
      <c r="H28" s="88" t="s">
        <v>3</v>
      </c>
      <c r="I28" s="88" t="s">
        <v>3</v>
      </c>
      <c r="J28" s="88" t="s">
        <v>3</v>
      </c>
      <c r="K28" s="87" t="s">
        <v>172</v>
      </c>
      <c r="L28" s="87">
        <f t="shared" si="3"/>
        <v>129100</v>
      </c>
      <c r="M28" s="87">
        <v>129100</v>
      </c>
      <c r="N28" s="1"/>
    </row>
    <row r="29" spans="1:14" ht="40.4" customHeight="1">
      <c r="A29" s="1"/>
      <c r="B29" s="1"/>
      <c r="C29" s="86" t="s">
        <v>294</v>
      </c>
      <c r="D29" s="87">
        <v>214000</v>
      </c>
      <c r="E29" s="88" t="s">
        <v>3</v>
      </c>
      <c r="F29" s="88" t="s">
        <v>3</v>
      </c>
      <c r="G29" s="88" t="s">
        <v>3</v>
      </c>
      <c r="H29" s="88" t="s">
        <v>3</v>
      </c>
      <c r="I29" s="88" t="s">
        <v>3</v>
      </c>
      <c r="J29" s="88" t="s">
        <v>3</v>
      </c>
      <c r="K29" s="87" t="s">
        <v>172</v>
      </c>
      <c r="L29" s="87">
        <f t="shared" si="3"/>
        <v>214000</v>
      </c>
      <c r="M29" s="87">
        <v>214000</v>
      </c>
      <c r="N29" s="1"/>
    </row>
    <row r="30" spans="1:14" ht="40.4" customHeight="1">
      <c r="A30" s="1"/>
      <c r="B30" s="1"/>
      <c r="C30" s="86" t="s">
        <v>295</v>
      </c>
      <c r="D30" s="87">
        <v>3002000</v>
      </c>
      <c r="E30" s="88" t="s">
        <v>3</v>
      </c>
      <c r="F30" s="88" t="s">
        <v>3</v>
      </c>
      <c r="G30" s="88" t="s">
        <v>3</v>
      </c>
      <c r="H30" s="88" t="s">
        <v>3</v>
      </c>
      <c r="I30" s="88" t="s">
        <v>3</v>
      </c>
      <c r="J30" s="88" t="s">
        <v>3</v>
      </c>
      <c r="K30" s="87" t="s">
        <v>172</v>
      </c>
      <c r="L30" s="87">
        <f t="shared" si="3"/>
        <v>3002000</v>
      </c>
      <c r="M30" s="87">
        <v>3002000</v>
      </c>
      <c r="N30" s="1"/>
    </row>
    <row r="31" spans="1:14" ht="40.4" customHeight="1">
      <c r="A31" s="1"/>
      <c r="B31" s="1"/>
      <c r="C31" s="86" t="s">
        <v>219</v>
      </c>
      <c r="D31" s="87">
        <v>900000</v>
      </c>
      <c r="E31" s="88" t="s">
        <v>3</v>
      </c>
      <c r="F31" s="88" t="s">
        <v>3</v>
      </c>
      <c r="G31" s="88" t="s">
        <v>3</v>
      </c>
      <c r="H31" s="88" t="s">
        <v>3</v>
      </c>
      <c r="I31" s="88" t="s">
        <v>3</v>
      </c>
      <c r="J31" s="88" t="s">
        <v>3</v>
      </c>
      <c r="K31" s="87" t="s">
        <v>172</v>
      </c>
      <c r="L31" s="87">
        <f t="shared" si="3"/>
        <v>900000</v>
      </c>
      <c r="M31" s="87">
        <v>900000</v>
      </c>
      <c r="N31" s="1"/>
    </row>
    <row r="32" spans="1:14" ht="40.4" customHeight="1">
      <c r="A32" s="1"/>
      <c r="B32" s="1"/>
      <c r="C32" s="86"/>
      <c r="D32" s="87"/>
      <c r="E32" s="88"/>
      <c r="F32" s="88"/>
      <c r="G32" s="88"/>
      <c r="H32" s="88"/>
      <c r="I32" s="88"/>
      <c r="J32" s="88"/>
      <c r="K32" s="108" t="s">
        <v>297</v>
      </c>
      <c r="L32" s="87">
        <f>SUM(L23:L31)</f>
        <v>8219285</v>
      </c>
      <c r="M32" s="87"/>
      <c r="N32" s="1"/>
    </row>
    <row r="33" spans="1:14" ht="40.4" customHeight="1">
      <c r="A33" s="1"/>
      <c r="B33" s="1"/>
      <c r="C33" s="16" t="s">
        <v>1</v>
      </c>
      <c r="D33" s="87">
        <f>SUM(D18:D31)</f>
        <v>11988100</v>
      </c>
      <c r="E33" s="87">
        <f>SUM(E18:E29)</f>
        <v>0</v>
      </c>
      <c r="F33" s="87">
        <f>SUM(F18:F29)</f>
        <v>0</v>
      </c>
      <c r="G33" s="87">
        <f>SUM(G18:G29)</f>
        <v>0</v>
      </c>
      <c r="H33" s="87">
        <f>SUM(H18:H29)</f>
        <v>0</v>
      </c>
      <c r="I33" s="88" t="s">
        <v>3</v>
      </c>
      <c r="J33" s="87">
        <f>SUM(J18:J29)</f>
        <v>0</v>
      </c>
      <c r="K33" s="87">
        <f>SUM(K18:K31)</f>
        <v>933767</v>
      </c>
      <c r="L33" s="87">
        <f>L22+L32</f>
        <v>11054333</v>
      </c>
      <c r="M33" s="87">
        <f>SUM(M18:M31)</f>
        <v>11899914</v>
      </c>
      <c r="N33" s="1"/>
    </row>
    <row r="34" spans="1:14" ht="13.75" customHeight="1"/>
    <row r="35" spans="1:14" ht="23.5" customHeight="1">
      <c r="K35" s="145" t="s">
        <v>313</v>
      </c>
      <c r="L35" s="156">
        <f>F8+L22</f>
        <v>3745434</v>
      </c>
    </row>
    <row r="36" spans="1:14" ht="23.5" customHeight="1">
      <c r="K36" s="145" t="s">
        <v>314</v>
      </c>
      <c r="L36" s="156">
        <f>D14+L32</f>
        <v>2452823589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C1:K25"/>
  <sheetViews>
    <sheetView view="pageBreakPreview" topLeftCell="A19" zoomScale="145" zoomScaleNormal="100" zoomScaleSheetLayoutView="145" workbookViewId="0">
      <selection activeCell="J21" sqref="J21"/>
    </sheetView>
  </sheetViews>
  <sheetFormatPr defaultRowHeight="13"/>
  <cols>
    <col min="1" max="1" width="1.08984375" customWidth="1"/>
    <col min="2" max="2" width="5.453125" customWidth="1"/>
    <col min="3" max="3" width="24" bestFit="1" customWidth="1"/>
    <col min="4" max="4" width="8.08984375" bestFit="1" customWidth="1"/>
    <col min="5" max="5" width="11.36328125" bestFit="1" customWidth="1"/>
    <col min="6" max="7" width="9.6328125" customWidth="1"/>
    <col min="8" max="8" width="12.08984375" bestFit="1" customWidth="1"/>
    <col min="9" max="9" width="13.6328125" bestFit="1" customWidth="1"/>
    <col min="10" max="10" width="13.36328125" bestFit="1" customWidth="1"/>
    <col min="11" max="11" width="10.6328125" hidden="1" customWidth="1"/>
    <col min="12" max="12" width="0.6328125" customWidth="1"/>
    <col min="13" max="13" width="0.453125" customWidth="1"/>
  </cols>
  <sheetData>
    <row r="1" spans="3:11" ht="3" customHeight="1"/>
    <row r="2" spans="3:11" ht="3" customHeight="1"/>
    <row r="3" spans="3:11" ht="33" customHeight="1">
      <c r="C3" s="19" t="s">
        <v>151</v>
      </c>
      <c r="D3" s="19"/>
      <c r="J3" s="20"/>
    </row>
    <row r="4" spans="3:11" ht="33" customHeight="1">
      <c r="C4" s="19"/>
      <c r="D4" s="19"/>
      <c r="J4" s="20" t="s">
        <v>120</v>
      </c>
    </row>
    <row r="5" spans="3:11" s="1" customFormat="1" ht="17.5" customHeight="1">
      <c r="C5" s="198" t="s">
        <v>39</v>
      </c>
      <c r="D5" s="196" t="s">
        <v>121</v>
      </c>
      <c r="E5" s="196" t="s">
        <v>115</v>
      </c>
      <c r="F5" s="196" t="s">
        <v>4</v>
      </c>
      <c r="G5" s="196" t="s">
        <v>41</v>
      </c>
      <c r="H5" s="196" t="s">
        <v>42</v>
      </c>
      <c r="I5" s="199" t="s">
        <v>43</v>
      </c>
      <c r="J5" s="194" t="s">
        <v>44</v>
      </c>
      <c r="K5" s="21" t="s">
        <v>1</v>
      </c>
    </row>
    <row r="6" spans="3:11" s="17" customFormat="1" ht="17.5" customHeight="1">
      <c r="C6" s="198"/>
      <c r="D6" s="197"/>
      <c r="E6" s="197"/>
      <c r="F6" s="197"/>
      <c r="G6" s="197"/>
      <c r="H6" s="197"/>
      <c r="I6" s="197"/>
      <c r="J6" s="195"/>
      <c r="K6" s="22"/>
    </row>
    <row r="7" spans="3:11" s="1" customFormat="1" ht="35.5" customHeight="1">
      <c r="C7" s="139" t="s">
        <v>45</v>
      </c>
      <c r="D7" s="27" t="s">
        <v>122</v>
      </c>
      <c r="E7" s="85">
        <v>1321161836</v>
      </c>
      <c r="F7" s="85"/>
      <c r="G7" s="85"/>
      <c r="H7" s="85"/>
      <c r="I7" s="85">
        <f>SUM(E7:H7)</f>
        <v>1321161836</v>
      </c>
      <c r="J7" s="85">
        <f t="shared" ref="J7:J20" si="0">I7</f>
        <v>1321161836</v>
      </c>
      <c r="K7" s="25"/>
    </row>
    <row r="8" spans="3:11" s="1" customFormat="1" ht="35.5" customHeight="1">
      <c r="C8" s="139" t="s">
        <v>0</v>
      </c>
      <c r="D8" s="27" t="s">
        <v>122</v>
      </c>
      <c r="E8" s="85">
        <v>133449836</v>
      </c>
      <c r="F8" s="85"/>
      <c r="G8" s="85"/>
      <c r="H8" s="85"/>
      <c r="I8" s="85">
        <f t="shared" ref="I8:I20" si="1">SUM(E8:H8)</f>
        <v>133449836</v>
      </c>
      <c r="J8" s="85">
        <f t="shared" si="0"/>
        <v>133449836</v>
      </c>
      <c r="K8" s="25"/>
    </row>
    <row r="9" spans="3:11" s="1" customFormat="1" ht="35.5" customHeight="1">
      <c r="C9" s="87" t="s">
        <v>244</v>
      </c>
      <c r="D9" s="27" t="s">
        <v>123</v>
      </c>
      <c r="E9" s="85">
        <v>200030361</v>
      </c>
      <c r="F9" s="85"/>
      <c r="G9" s="85"/>
      <c r="H9" s="85"/>
      <c r="I9" s="85">
        <f t="shared" ref="I9" si="2">SUM(E9:H9)</f>
        <v>200030361</v>
      </c>
      <c r="J9" s="85">
        <f t="shared" ref="J9" si="3">I9</f>
        <v>200030361</v>
      </c>
      <c r="K9" s="25"/>
    </row>
    <row r="10" spans="3:11" s="1" customFormat="1" ht="35.5" customHeight="1">
      <c r="C10" s="87" t="s">
        <v>245</v>
      </c>
      <c r="D10" s="27" t="s">
        <v>162</v>
      </c>
      <c r="E10" s="85">
        <v>349222406</v>
      </c>
      <c r="F10" s="85"/>
      <c r="G10" s="85"/>
      <c r="H10" s="85"/>
      <c r="I10" s="85">
        <f t="shared" si="1"/>
        <v>349222406</v>
      </c>
      <c r="J10" s="85">
        <f t="shared" si="0"/>
        <v>349222406</v>
      </c>
      <c r="K10" s="25"/>
    </row>
    <row r="11" spans="3:11" s="1" customFormat="1" ht="35.5" customHeight="1">
      <c r="C11" s="87" t="s">
        <v>246</v>
      </c>
      <c r="D11" s="27" t="s">
        <v>162</v>
      </c>
      <c r="E11" s="85">
        <v>7176654</v>
      </c>
      <c r="F11" s="85"/>
      <c r="G11" s="85"/>
      <c r="H11" s="85"/>
      <c r="I11" s="85">
        <f t="shared" si="1"/>
        <v>7176654</v>
      </c>
      <c r="J11" s="85">
        <f t="shared" si="0"/>
        <v>7176654</v>
      </c>
      <c r="K11" s="25"/>
    </row>
    <row r="12" spans="3:11" s="1" customFormat="1" ht="35.5" customHeight="1">
      <c r="C12" s="87" t="s">
        <v>247</v>
      </c>
      <c r="D12" s="27" t="s">
        <v>162</v>
      </c>
      <c r="E12" s="85">
        <v>385858626</v>
      </c>
      <c r="F12" s="85"/>
      <c r="G12" s="85"/>
      <c r="H12" s="85"/>
      <c r="I12" s="85">
        <f t="shared" si="1"/>
        <v>385858626</v>
      </c>
      <c r="J12" s="85">
        <f t="shared" si="0"/>
        <v>385858626</v>
      </c>
      <c r="K12" s="25"/>
    </row>
    <row r="13" spans="3:11" s="1" customFormat="1" ht="35.5" customHeight="1">
      <c r="C13" s="87" t="s">
        <v>248</v>
      </c>
      <c r="D13" s="27" t="s">
        <v>123</v>
      </c>
      <c r="E13" s="85">
        <v>91723327</v>
      </c>
      <c r="F13" s="85"/>
      <c r="G13" s="85"/>
      <c r="H13" s="85"/>
      <c r="I13" s="85">
        <f t="shared" ref="I13:I16" si="4">SUM(E13:H13)</f>
        <v>91723327</v>
      </c>
      <c r="J13" s="85">
        <f t="shared" si="0"/>
        <v>91723327</v>
      </c>
      <c r="K13" s="25"/>
    </row>
    <row r="14" spans="3:11" s="1" customFormat="1" ht="35.5" customHeight="1">
      <c r="C14" s="87" t="s">
        <v>249</v>
      </c>
      <c r="D14" s="27" t="s">
        <v>123</v>
      </c>
      <c r="E14" s="85">
        <v>175005548</v>
      </c>
      <c r="F14" s="85"/>
      <c r="G14" s="85"/>
      <c r="H14" s="85"/>
      <c r="I14" s="85">
        <f t="shared" si="4"/>
        <v>175005548</v>
      </c>
      <c r="J14" s="85">
        <f t="shared" si="0"/>
        <v>175005548</v>
      </c>
      <c r="K14" s="25"/>
    </row>
    <row r="15" spans="3:11" s="1" customFormat="1" ht="35.5" customHeight="1">
      <c r="C15" s="87" t="s">
        <v>250</v>
      </c>
      <c r="D15" s="27" t="s">
        <v>123</v>
      </c>
      <c r="E15" s="85">
        <v>8633486</v>
      </c>
      <c r="F15" s="85"/>
      <c r="G15" s="85"/>
      <c r="H15" s="85"/>
      <c r="I15" s="85">
        <f t="shared" si="4"/>
        <v>8633486</v>
      </c>
      <c r="J15" s="85">
        <f t="shared" si="0"/>
        <v>8633486</v>
      </c>
      <c r="K15" s="25"/>
    </row>
    <row r="16" spans="3:11" s="1" customFormat="1" ht="35.5" customHeight="1">
      <c r="C16" s="87" t="s">
        <v>251</v>
      </c>
      <c r="D16" s="27" t="s">
        <v>123</v>
      </c>
      <c r="E16" s="85">
        <v>10368351</v>
      </c>
      <c r="F16" s="85"/>
      <c r="G16" s="85"/>
      <c r="H16" s="85"/>
      <c r="I16" s="85">
        <f t="shared" si="4"/>
        <v>10368351</v>
      </c>
      <c r="J16" s="85">
        <f t="shared" si="0"/>
        <v>10368351</v>
      </c>
      <c r="K16" s="25"/>
    </row>
    <row r="17" spans="3:11" s="1" customFormat="1" ht="35.5" customHeight="1">
      <c r="C17" s="157" t="s">
        <v>252</v>
      </c>
      <c r="D17" s="27" t="s">
        <v>162</v>
      </c>
      <c r="E17" s="85">
        <v>10091493</v>
      </c>
      <c r="F17" s="85"/>
      <c r="G17" s="85"/>
      <c r="H17" s="85"/>
      <c r="I17" s="85">
        <f t="shared" si="1"/>
        <v>10091493</v>
      </c>
      <c r="J17" s="85">
        <f t="shared" si="0"/>
        <v>10091493</v>
      </c>
      <c r="K17" s="25"/>
    </row>
    <row r="18" spans="3:11" s="1" customFormat="1" ht="35.5" customHeight="1">
      <c r="C18" s="87" t="s">
        <v>253</v>
      </c>
      <c r="D18" s="27" t="s">
        <v>162</v>
      </c>
      <c r="E18" s="85">
        <v>896952309</v>
      </c>
      <c r="F18" s="85"/>
      <c r="G18" s="85"/>
      <c r="H18" s="85"/>
      <c r="I18" s="85">
        <f t="shared" si="1"/>
        <v>896952309</v>
      </c>
      <c r="J18" s="85">
        <f t="shared" si="0"/>
        <v>896952309</v>
      </c>
      <c r="K18" s="25"/>
    </row>
    <row r="19" spans="3:11" s="1" customFormat="1" ht="35.5" customHeight="1">
      <c r="C19" s="87" t="s">
        <v>254</v>
      </c>
      <c r="D19" s="27" t="s">
        <v>162</v>
      </c>
      <c r="E19" s="85">
        <v>0</v>
      </c>
      <c r="F19" s="85"/>
      <c r="G19" s="85"/>
      <c r="H19" s="85"/>
      <c r="I19" s="85">
        <f t="shared" si="1"/>
        <v>0</v>
      </c>
      <c r="J19" s="85">
        <f t="shared" si="0"/>
        <v>0</v>
      </c>
      <c r="K19" s="25"/>
    </row>
    <row r="20" spans="3:11" s="1" customFormat="1" ht="35.5" customHeight="1">
      <c r="C20" s="87" t="s">
        <v>255</v>
      </c>
      <c r="D20" s="27" t="s">
        <v>162</v>
      </c>
      <c r="E20" s="85">
        <v>98000</v>
      </c>
      <c r="F20" s="85"/>
      <c r="G20" s="85"/>
      <c r="H20" s="85">
        <v>202000</v>
      </c>
      <c r="I20" s="85">
        <f t="shared" si="1"/>
        <v>300000</v>
      </c>
      <c r="J20" s="85">
        <f t="shared" si="0"/>
        <v>300000</v>
      </c>
      <c r="K20" s="25"/>
    </row>
    <row r="21" spans="3:11" s="1" customFormat="1" ht="35.5" customHeight="1">
      <c r="C21" s="87"/>
      <c r="D21" s="27"/>
      <c r="E21" s="85"/>
      <c r="F21" s="85"/>
      <c r="G21" s="85"/>
      <c r="H21" s="85" t="s">
        <v>304</v>
      </c>
      <c r="I21" s="85">
        <f>SUM(I9:I20)</f>
        <v>2135362561</v>
      </c>
      <c r="J21" s="85">
        <f>I21</f>
        <v>2135362561</v>
      </c>
      <c r="K21" s="25"/>
    </row>
    <row r="22" spans="3:11" s="1" customFormat="1" ht="35.5" customHeight="1">
      <c r="C22" s="29" t="s">
        <v>1</v>
      </c>
      <c r="D22" s="27" t="s">
        <v>3</v>
      </c>
      <c r="E22" s="85">
        <f>SUM(E7:E20)</f>
        <v>3589772233</v>
      </c>
      <c r="F22" s="85">
        <f>SUM(F7:F20)</f>
        <v>0</v>
      </c>
      <c r="G22" s="85">
        <f>SUM(G7:G20)</f>
        <v>0</v>
      </c>
      <c r="H22" s="85">
        <f>SUM(H7:H20)</f>
        <v>202000</v>
      </c>
      <c r="I22" s="85">
        <f>I7+I8+I21</f>
        <v>3589974233</v>
      </c>
      <c r="J22" s="85">
        <f>J7+J8+J21</f>
        <v>3589974233</v>
      </c>
      <c r="K22" s="25"/>
    </row>
    <row r="23" spans="3:11" s="1" customFormat="1" ht="4.75" customHeight="1">
      <c r="C23" s="28"/>
      <c r="D23" s="28"/>
      <c r="E23" s="5"/>
      <c r="F23" s="5"/>
      <c r="G23" s="5"/>
      <c r="H23" s="5"/>
      <c r="I23" s="5"/>
      <c r="J23" s="5"/>
      <c r="K23" s="5"/>
    </row>
    <row r="24" spans="3:11" ht="6.65" customHeight="1">
      <c r="C24" s="12"/>
      <c r="D24" s="12"/>
      <c r="E24" s="12"/>
      <c r="F24" s="12"/>
      <c r="G24" s="12"/>
      <c r="H24" s="12"/>
      <c r="I24" s="12"/>
      <c r="J24" s="12"/>
    </row>
    <row r="25" spans="3:11" ht="2.15" customHeight="1"/>
  </sheetData>
  <mergeCells count="8">
    <mergeCell ref="J5:J6"/>
    <mergeCell ref="D5:D6"/>
    <mergeCell ref="C5:C6"/>
    <mergeCell ref="E5:E6"/>
    <mergeCell ref="F5:F6"/>
    <mergeCell ref="G5:G6"/>
    <mergeCell ref="H5:H6"/>
    <mergeCell ref="I5:I6"/>
  </mergeCells>
  <phoneticPr fontId="2"/>
  <printOptions horizontalCentered="1"/>
  <pageMargins left="0.59055118110236227" right="0.19685039370078741" top="0.78740157480314965" bottom="0.15748031496062992" header="0.31496062992125984" footer="0.31496062992125984"/>
  <pageSetup paperSize="9" scale="9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1:K11"/>
  <sheetViews>
    <sheetView zoomScale="130" zoomScaleNormal="130" zoomScaleSheetLayoutView="96" workbookViewId="0">
      <selection activeCell="E7" sqref="E7"/>
    </sheetView>
  </sheetViews>
  <sheetFormatPr defaultRowHeight="13"/>
  <cols>
    <col min="1" max="1" width="1.08984375" customWidth="1"/>
    <col min="2" max="2" width="1.36328125" customWidth="1"/>
    <col min="3" max="3" width="28.90625" bestFit="1" customWidth="1"/>
    <col min="4" max="4" width="8.08984375" bestFit="1" customWidth="1"/>
    <col min="5" max="5" width="15.453125" customWidth="1"/>
    <col min="6" max="8" width="12.08984375" customWidth="1"/>
    <col min="9" max="10" width="15.453125" customWidth="1"/>
    <col min="11" max="11" width="10.6328125" hidden="1" customWidth="1"/>
    <col min="12" max="12" width="0.6328125" customWidth="1"/>
    <col min="13" max="13" width="0.453125" customWidth="1"/>
  </cols>
  <sheetData>
    <row r="1" spans="3:11" ht="60" customHeight="1"/>
    <row r="2" spans="3:11" ht="18.75" customHeight="1">
      <c r="C2" s="19" t="s">
        <v>257</v>
      </c>
      <c r="D2" s="19"/>
      <c r="J2" s="20"/>
    </row>
    <row r="3" spans="3:11" ht="18.75" customHeight="1">
      <c r="C3" s="19"/>
      <c r="D3" s="19"/>
      <c r="J3" s="20" t="s">
        <v>120</v>
      </c>
    </row>
    <row r="4" spans="3:11" s="1" customFormat="1" ht="17.5" customHeight="1">
      <c r="C4" s="198" t="s">
        <v>39</v>
      </c>
      <c r="D4" s="196" t="s">
        <v>121</v>
      </c>
      <c r="E4" s="196" t="s">
        <v>40</v>
      </c>
      <c r="F4" s="196" t="s">
        <v>4</v>
      </c>
      <c r="G4" s="196" t="s">
        <v>41</v>
      </c>
      <c r="H4" s="196" t="s">
        <v>42</v>
      </c>
      <c r="I4" s="199" t="s">
        <v>43</v>
      </c>
      <c r="J4" s="194" t="s">
        <v>44</v>
      </c>
      <c r="K4" s="21" t="s">
        <v>1</v>
      </c>
    </row>
    <row r="5" spans="3:11" s="17" customFormat="1" ht="17.5" customHeight="1">
      <c r="C5" s="198"/>
      <c r="D5" s="197"/>
      <c r="E5" s="197"/>
      <c r="F5" s="197"/>
      <c r="G5" s="197"/>
      <c r="H5" s="197"/>
      <c r="I5" s="197"/>
      <c r="J5" s="195"/>
      <c r="K5" s="22"/>
    </row>
    <row r="6" spans="3:11" s="1" customFormat="1" ht="35.5" customHeight="1">
      <c r="C6" s="23" t="s">
        <v>163</v>
      </c>
      <c r="D6" s="27" t="s">
        <v>123</v>
      </c>
      <c r="E6" s="85">
        <v>314136055</v>
      </c>
      <c r="F6" s="24"/>
      <c r="G6" s="24"/>
      <c r="H6" s="24"/>
      <c r="I6" s="85">
        <f>SUM(E6:H6)</f>
        <v>314136055</v>
      </c>
      <c r="J6" s="85">
        <f>I6</f>
        <v>314136055</v>
      </c>
      <c r="K6" s="25"/>
    </row>
    <row r="7" spans="3:11" s="1" customFormat="1" ht="35.5" customHeight="1">
      <c r="C7" s="103" t="s">
        <v>256</v>
      </c>
      <c r="D7" s="27" t="s">
        <v>123</v>
      </c>
      <c r="E7" s="85">
        <v>0</v>
      </c>
      <c r="F7" s="24"/>
      <c r="G7" s="24"/>
      <c r="H7" s="24"/>
      <c r="I7" s="85">
        <f t="shared" ref="I7" si="0">SUM(E7:H7)</f>
        <v>0</v>
      </c>
      <c r="J7" s="85">
        <f>I7</f>
        <v>0</v>
      </c>
      <c r="K7" s="25"/>
    </row>
    <row r="8" spans="3:11" s="1" customFormat="1" ht="35.5" customHeight="1">
      <c r="C8" s="27" t="s">
        <v>1</v>
      </c>
      <c r="D8" s="27" t="s">
        <v>3</v>
      </c>
      <c r="E8" s="85">
        <f t="shared" ref="E8:J8" si="1">SUM(E6:E7)</f>
        <v>314136055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85">
        <f t="shared" si="1"/>
        <v>314136055</v>
      </c>
      <c r="J8" s="85">
        <f t="shared" si="1"/>
        <v>314136055</v>
      </c>
      <c r="K8" s="25"/>
    </row>
    <row r="9" spans="3:11" s="1" customFormat="1" ht="4.75" customHeight="1">
      <c r="C9" s="28"/>
      <c r="D9" s="28"/>
      <c r="E9" s="5"/>
      <c r="F9" s="5"/>
      <c r="G9" s="5"/>
      <c r="H9" s="5"/>
      <c r="I9" s="5"/>
      <c r="J9" s="5"/>
      <c r="K9" s="5"/>
    </row>
    <row r="10" spans="3:11" ht="6.65" customHeight="1">
      <c r="C10" s="12"/>
      <c r="D10" s="12"/>
      <c r="E10" s="12"/>
      <c r="F10" s="12"/>
      <c r="G10" s="12"/>
      <c r="H10" s="12"/>
      <c r="I10" s="12"/>
      <c r="J10" s="12"/>
    </row>
    <row r="11" spans="3:11" ht="2.15" customHeight="1"/>
  </sheetData>
  <mergeCells count="8">
    <mergeCell ref="I4:I5"/>
    <mergeCell ref="J4:J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19685039370078741" right="0.19685039370078741" top="0.78740157480314965" bottom="0.15748031496062992" header="0.31496062992125984" footer="0.31496062992125984"/>
  <pageSetup paperSize="9" scale="10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0D83-D42F-44A8-9719-10FAB4938FB4}">
  <sheetPr codeName="Sheet6"/>
  <dimension ref="C1:K11"/>
  <sheetViews>
    <sheetView zoomScaleNormal="100" zoomScaleSheetLayoutView="95" workbookViewId="0">
      <selection activeCell="E7" sqref="E7"/>
    </sheetView>
  </sheetViews>
  <sheetFormatPr defaultRowHeight="13"/>
  <cols>
    <col min="1" max="1" width="1.08984375" customWidth="1"/>
    <col min="2" max="2" width="1.36328125" customWidth="1"/>
    <col min="3" max="3" width="28.90625" bestFit="1" customWidth="1"/>
    <col min="4" max="4" width="8.08984375" bestFit="1" customWidth="1"/>
    <col min="5" max="5" width="15.453125" customWidth="1"/>
    <col min="6" max="8" width="12.36328125" customWidth="1"/>
    <col min="9" max="10" width="15.453125" customWidth="1"/>
    <col min="11" max="11" width="10.6328125" hidden="1" customWidth="1"/>
    <col min="12" max="12" width="0.6328125" customWidth="1"/>
    <col min="13" max="13" width="0.453125" customWidth="1"/>
  </cols>
  <sheetData>
    <row r="1" spans="3:11" ht="60" customHeight="1"/>
    <row r="2" spans="3:11" ht="18.75" customHeight="1">
      <c r="C2" s="19" t="s">
        <v>258</v>
      </c>
      <c r="D2" s="19"/>
      <c r="J2" s="20"/>
    </row>
    <row r="3" spans="3:11" ht="18.75" customHeight="1">
      <c r="C3" s="19"/>
      <c r="D3" s="19"/>
      <c r="J3" s="20" t="s">
        <v>120</v>
      </c>
    </row>
    <row r="4" spans="3:11" s="1" customFormat="1" ht="17.5" customHeight="1">
      <c r="C4" s="198" t="s">
        <v>39</v>
      </c>
      <c r="D4" s="196" t="s">
        <v>121</v>
      </c>
      <c r="E4" s="196" t="s">
        <v>40</v>
      </c>
      <c r="F4" s="196" t="s">
        <v>4</v>
      </c>
      <c r="G4" s="196" t="s">
        <v>41</v>
      </c>
      <c r="H4" s="196" t="s">
        <v>42</v>
      </c>
      <c r="I4" s="199" t="s">
        <v>43</v>
      </c>
      <c r="J4" s="194" t="s">
        <v>44</v>
      </c>
      <c r="K4" s="21" t="s">
        <v>1</v>
      </c>
    </row>
    <row r="5" spans="3:11" s="17" customFormat="1" ht="17.5" customHeight="1">
      <c r="C5" s="198"/>
      <c r="D5" s="197"/>
      <c r="E5" s="197"/>
      <c r="F5" s="197"/>
      <c r="G5" s="197"/>
      <c r="H5" s="197"/>
      <c r="I5" s="197"/>
      <c r="J5" s="195"/>
      <c r="K5" s="22"/>
    </row>
    <row r="6" spans="3:11" s="1" customFormat="1" ht="35.5" customHeight="1">
      <c r="C6" s="23" t="s">
        <v>259</v>
      </c>
      <c r="D6" s="27" t="s">
        <v>123</v>
      </c>
      <c r="E6" s="85">
        <v>207718590</v>
      </c>
      <c r="F6" s="24"/>
      <c r="G6" s="24"/>
      <c r="H6" s="24"/>
      <c r="I6" s="85">
        <f>SUM(E6:H6)</f>
        <v>207718590</v>
      </c>
      <c r="J6" s="85">
        <f>I6</f>
        <v>207718590</v>
      </c>
      <c r="K6" s="25"/>
    </row>
    <row r="7" spans="3:11" s="1" customFormat="1" ht="35.5" customHeight="1">
      <c r="C7" s="103"/>
      <c r="D7" s="27"/>
      <c r="E7" s="85"/>
      <c r="F7" s="24"/>
      <c r="G7" s="24"/>
      <c r="H7" s="24"/>
      <c r="I7" s="85">
        <f t="shared" ref="I7" si="0">SUM(E7:H7)</f>
        <v>0</v>
      </c>
      <c r="J7" s="85">
        <f>I7</f>
        <v>0</v>
      </c>
      <c r="K7" s="25"/>
    </row>
    <row r="8" spans="3:11" s="1" customFormat="1" ht="35.5" customHeight="1">
      <c r="C8" s="27" t="s">
        <v>1</v>
      </c>
      <c r="D8" s="27" t="s">
        <v>3</v>
      </c>
      <c r="E8" s="85">
        <f t="shared" ref="E8:J8" si="1">SUM(E6:E7)</f>
        <v>207718590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85">
        <f t="shared" si="1"/>
        <v>207718590</v>
      </c>
      <c r="J8" s="85">
        <f t="shared" si="1"/>
        <v>207718590</v>
      </c>
      <c r="K8" s="25"/>
    </row>
    <row r="9" spans="3:11" s="1" customFormat="1" ht="4.75" customHeight="1">
      <c r="C9" s="28"/>
      <c r="D9" s="28"/>
      <c r="E9" s="5"/>
      <c r="F9" s="5"/>
      <c r="G9" s="5"/>
      <c r="H9" s="5"/>
      <c r="I9" s="5"/>
      <c r="J9" s="5"/>
      <c r="K9" s="5"/>
    </row>
    <row r="10" spans="3:11" ht="6.65" customHeight="1">
      <c r="C10" s="12"/>
      <c r="D10" s="12"/>
      <c r="E10" s="12"/>
      <c r="F10" s="12"/>
      <c r="G10" s="12"/>
      <c r="H10" s="12"/>
      <c r="I10" s="12"/>
      <c r="J10" s="12"/>
    </row>
    <row r="11" spans="3:11" ht="2.15" customHeight="1"/>
  </sheetData>
  <mergeCells count="8">
    <mergeCell ref="I4:I5"/>
    <mergeCell ref="J4:J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19685039370078741" right="0.19685039370078741" top="0.78740157480314965" bottom="0.15748031496062992" header="0.31496062992125984" footer="0.31496062992125984"/>
  <pageSetup paperSize="9" scale="10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C1:L27"/>
  <sheetViews>
    <sheetView view="pageBreakPreview" zoomScaleNormal="100" zoomScaleSheetLayoutView="100" workbookViewId="0">
      <selection activeCell="D5" sqref="D5"/>
    </sheetView>
  </sheetViews>
  <sheetFormatPr defaultRowHeight="13"/>
  <cols>
    <col min="1" max="1" width="3.08984375" customWidth="1"/>
    <col min="2" max="2" width="0.90625" customWidth="1"/>
    <col min="3" max="3" width="19.453125" customWidth="1"/>
    <col min="4" max="8" width="14.453125" customWidth="1"/>
    <col min="9" max="9" width="0.90625" customWidth="1"/>
    <col min="10" max="10" width="13.08984375" customWidth="1"/>
  </cols>
  <sheetData>
    <row r="1" spans="3:12" ht="27" customHeight="1"/>
    <row r="2" spans="3:12" ht="19.5" customHeight="1">
      <c r="C2" s="180" t="s">
        <v>230</v>
      </c>
      <c r="D2" s="13"/>
      <c r="E2" s="13"/>
      <c r="F2" s="13"/>
      <c r="G2" s="13"/>
      <c r="H2" s="13"/>
      <c r="I2" s="9"/>
      <c r="J2" s="9"/>
      <c r="K2" s="9"/>
      <c r="L2" s="9"/>
    </row>
    <row r="3" spans="3:12" ht="19.5" customHeight="1">
      <c r="C3" s="121"/>
      <c r="D3" s="122"/>
      <c r="E3" s="122"/>
      <c r="F3" s="122"/>
      <c r="G3" s="122"/>
      <c r="H3" s="122" t="s">
        <v>118</v>
      </c>
      <c r="I3" s="9"/>
      <c r="J3" s="9"/>
      <c r="K3" s="9"/>
      <c r="L3" s="9"/>
    </row>
    <row r="4" spans="3:12" s="1" customFormat="1" ht="21" customHeight="1">
      <c r="C4" s="199" t="s">
        <v>46</v>
      </c>
      <c r="D4" s="201" t="s">
        <v>231</v>
      </c>
      <c r="E4" s="202"/>
      <c r="F4" s="201" t="s">
        <v>232</v>
      </c>
      <c r="G4" s="202"/>
      <c r="H4" s="199" t="s">
        <v>233</v>
      </c>
    </row>
    <row r="5" spans="3:12" s="1" customFormat="1" ht="22.4" customHeight="1">
      <c r="C5" s="200"/>
      <c r="D5" s="123" t="s">
        <v>234</v>
      </c>
      <c r="E5" s="123" t="s">
        <v>235</v>
      </c>
      <c r="F5" s="123" t="s">
        <v>234</v>
      </c>
      <c r="G5" s="123" t="s">
        <v>235</v>
      </c>
      <c r="H5" s="200"/>
    </row>
    <row r="6" spans="3:12" s="1" customFormat="1" ht="20.149999999999999" customHeight="1">
      <c r="C6" s="124"/>
      <c r="D6" s="127">
        <v>0</v>
      </c>
      <c r="E6" s="128">
        <v>0</v>
      </c>
      <c r="F6" s="127">
        <v>0</v>
      </c>
      <c r="G6" s="127">
        <v>0</v>
      </c>
      <c r="H6" s="137">
        <f>SUM(D6:G6)</f>
        <v>0</v>
      </c>
    </row>
    <row r="7" spans="3:12" s="1" customFormat="1" ht="20.149999999999999" customHeight="1">
      <c r="C7" s="124"/>
      <c r="D7" s="127"/>
      <c r="E7" s="128"/>
      <c r="F7" s="128"/>
      <c r="G7" s="128"/>
      <c r="H7" s="137"/>
    </row>
    <row r="8" spans="3:12" s="1" customFormat="1" ht="20.149999999999999" customHeight="1">
      <c r="C8" s="124"/>
      <c r="D8" s="125"/>
      <c r="E8" s="125"/>
      <c r="F8" s="125"/>
      <c r="G8" s="125"/>
      <c r="H8" s="126"/>
    </row>
    <row r="9" spans="3:12" s="1" customFormat="1" ht="20.149999999999999" customHeight="1">
      <c r="C9" s="26"/>
      <c r="D9" s="26"/>
      <c r="E9" s="26"/>
      <c r="F9" s="26"/>
      <c r="G9" s="26"/>
      <c r="H9" s="26"/>
    </row>
    <row r="10" spans="3:12" s="1" customFormat="1" ht="20.149999999999999" customHeight="1">
      <c r="C10" s="26"/>
      <c r="D10" s="26"/>
      <c r="E10" s="26"/>
      <c r="F10" s="26"/>
      <c r="G10" s="26"/>
      <c r="H10" s="26"/>
    </row>
    <row r="11" spans="3:12" s="1" customFormat="1" ht="20.149999999999999" customHeight="1">
      <c r="C11" s="26"/>
      <c r="D11" s="26"/>
      <c r="E11" s="26"/>
      <c r="F11" s="26"/>
      <c r="G11" s="26"/>
      <c r="H11" s="26"/>
    </row>
    <row r="12" spans="3:12" s="1" customFormat="1" ht="20.149999999999999" customHeight="1">
      <c r="C12" s="26"/>
      <c r="D12" s="26"/>
      <c r="E12" s="26"/>
      <c r="F12" s="26"/>
      <c r="G12" s="26"/>
      <c r="H12" s="26"/>
    </row>
    <row r="13" spans="3:12" s="1" customFormat="1" ht="20.149999999999999" customHeight="1">
      <c r="C13" s="26"/>
      <c r="D13" s="26"/>
      <c r="E13" s="26"/>
      <c r="F13" s="26"/>
      <c r="G13" s="26"/>
      <c r="H13" s="26"/>
    </row>
    <row r="14" spans="3:12" s="1" customFormat="1" ht="20.149999999999999" customHeight="1">
      <c r="C14" s="26"/>
      <c r="D14" s="26"/>
      <c r="E14" s="26"/>
      <c r="F14" s="26"/>
      <c r="G14" s="26"/>
      <c r="H14" s="26"/>
    </row>
    <row r="15" spans="3:12" s="1" customFormat="1" ht="20.149999999999999" customHeight="1">
      <c r="C15" s="26"/>
      <c r="D15" s="26"/>
      <c r="E15" s="26"/>
      <c r="F15" s="26"/>
      <c r="G15" s="26"/>
      <c r="H15" s="26"/>
    </row>
    <row r="16" spans="3:12" s="1" customFormat="1" ht="20.149999999999999" customHeight="1">
      <c r="C16" s="26"/>
      <c r="D16" s="26"/>
      <c r="E16" s="26"/>
      <c r="F16" s="26"/>
      <c r="G16" s="26"/>
      <c r="H16" s="26"/>
    </row>
    <row r="17" spans="3:12" s="1" customFormat="1" ht="20.149999999999999" customHeight="1">
      <c r="C17" s="26"/>
      <c r="D17" s="26"/>
      <c r="E17" s="26"/>
      <c r="F17" s="26"/>
      <c r="G17" s="26"/>
      <c r="H17" s="26"/>
    </row>
    <row r="18" spans="3:12" s="1" customFormat="1" ht="20.149999999999999" customHeight="1">
      <c r="C18" s="26"/>
      <c r="D18" s="26"/>
      <c r="E18" s="26"/>
      <c r="F18" s="26"/>
      <c r="G18" s="26"/>
      <c r="H18" s="26"/>
    </row>
    <row r="19" spans="3:12" s="1" customFormat="1" ht="20.149999999999999" customHeight="1">
      <c r="C19" s="26"/>
      <c r="D19" s="26"/>
      <c r="E19" s="26"/>
      <c r="F19" s="26"/>
      <c r="G19" s="26"/>
      <c r="H19" s="26"/>
    </row>
    <row r="20" spans="3:12" s="1" customFormat="1" ht="20.149999999999999" customHeight="1">
      <c r="C20" s="26"/>
      <c r="D20" s="26"/>
      <c r="E20" s="26"/>
      <c r="F20" s="26"/>
      <c r="G20" s="26"/>
      <c r="H20" s="26"/>
    </row>
    <row r="21" spans="3:12" s="1" customFormat="1" ht="20.149999999999999" customHeight="1">
      <c r="C21" s="26"/>
      <c r="D21" s="26"/>
      <c r="E21" s="26"/>
      <c r="F21" s="26"/>
      <c r="G21" s="26"/>
      <c r="H21" s="26"/>
    </row>
    <row r="22" spans="3:12" s="1" customFormat="1" ht="20.149999999999999" customHeight="1">
      <c r="C22" s="26"/>
      <c r="D22" s="26"/>
      <c r="E22" s="26"/>
      <c r="F22" s="26"/>
      <c r="G22" s="26"/>
      <c r="H22" s="26"/>
    </row>
    <row r="23" spans="3:12" s="1" customFormat="1" ht="20.149999999999999" customHeight="1">
      <c r="C23" s="26"/>
      <c r="D23" s="26"/>
      <c r="E23" s="26"/>
      <c r="F23" s="26"/>
      <c r="G23" s="26"/>
      <c r="H23" s="26"/>
    </row>
    <row r="24" spans="3:12" s="1" customFormat="1" ht="20.149999999999999" customHeight="1">
      <c r="C24" s="29" t="s">
        <v>1</v>
      </c>
      <c r="D24" s="26">
        <f>SUM(D6:D23)</f>
        <v>0</v>
      </c>
      <c r="E24" s="26">
        <f t="shared" ref="E24:H24" si="0">SUM(E6:E23)</f>
        <v>0</v>
      </c>
      <c r="F24" s="26">
        <f t="shared" si="0"/>
        <v>0</v>
      </c>
      <c r="G24" s="26">
        <f t="shared" si="0"/>
        <v>0</v>
      </c>
      <c r="H24" s="26">
        <f t="shared" si="0"/>
        <v>0</v>
      </c>
    </row>
    <row r="25" spans="3:12" ht="3.75" customHeight="1">
      <c r="C25" s="38"/>
      <c r="D25" s="30"/>
      <c r="E25" s="30"/>
      <c r="F25" s="30"/>
      <c r="G25" s="30"/>
      <c r="H25" s="30"/>
      <c r="I25" s="31"/>
      <c r="J25" s="31"/>
      <c r="K25" s="31"/>
      <c r="L25" s="10"/>
    </row>
    <row r="26" spans="3:12">
      <c r="D26" s="31"/>
      <c r="E26" s="31"/>
      <c r="F26" s="31"/>
      <c r="G26" s="31"/>
      <c r="H26" s="31"/>
      <c r="I26" s="31"/>
      <c r="J26" s="31"/>
    </row>
    <row r="27" spans="3:12">
      <c r="D27" s="12"/>
      <c r="E27" s="12"/>
      <c r="F27" s="12"/>
      <c r="G27" s="12"/>
      <c r="H27" s="12"/>
      <c r="I27" s="12"/>
      <c r="J27" s="12"/>
    </row>
  </sheetData>
  <mergeCells count="4">
    <mergeCell ref="C4:C5"/>
    <mergeCell ref="D4:E4"/>
    <mergeCell ref="F4:G4"/>
    <mergeCell ref="H4:H5"/>
  </mergeCells>
  <phoneticPr fontId="2"/>
  <printOptions horizontalCentered="1"/>
  <pageMargins left="0.11811023622047245" right="0.11811023622047245" top="0.78740157480314965" bottom="0" header="0.31496062992125984" footer="0.31496062992125984"/>
  <pageSetup paperSize="9" scale="1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1:H26"/>
  <sheetViews>
    <sheetView topLeftCell="A4" zoomScale="131" zoomScaleNormal="131" zoomScaleSheetLayoutView="100" workbookViewId="0">
      <selection activeCell="J19" sqref="J19"/>
    </sheetView>
  </sheetViews>
  <sheetFormatPr defaultRowHeight="13"/>
  <cols>
    <col min="1" max="1" width="1" customWidth="1"/>
    <col min="2" max="4" width="18.453125" customWidth="1"/>
    <col min="5" max="5" width="3.453125" customWidth="1"/>
    <col min="6" max="8" width="18.453125" customWidth="1"/>
    <col min="9" max="9" width="3.90625" customWidth="1"/>
  </cols>
  <sheetData>
    <row r="1" spans="2:8" ht="25.4" customHeight="1"/>
    <row r="2" spans="2:8" ht="19.5" customHeight="1">
      <c r="B2" t="s">
        <v>152</v>
      </c>
      <c r="C2" s="9"/>
      <c r="D2" s="11"/>
      <c r="E2" s="9"/>
      <c r="F2" s="31" t="s">
        <v>48</v>
      </c>
      <c r="G2" s="9"/>
      <c r="H2" s="11"/>
    </row>
    <row r="3" spans="2:8" ht="19.5" customHeight="1">
      <c r="C3" s="9"/>
      <c r="D3" s="11" t="s">
        <v>118</v>
      </c>
      <c r="E3" s="9"/>
      <c r="F3" s="31"/>
      <c r="G3" s="9"/>
      <c r="H3" s="11" t="s">
        <v>118</v>
      </c>
    </row>
    <row r="4" spans="2:8" s="1" customFormat="1" ht="30" customHeight="1">
      <c r="B4" s="71" t="s">
        <v>46</v>
      </c>
      <c r="C4" s="71" t="s">
        <v>49</v>
      </c>
      <c r="D4" s="71" t="s">
        <v>50</v>
      </c>
      <c r="E4" s="32"/>
      <c r="F4" s="71" t="s">
        <v>46</v>
      </c>
      <c r="G4" s="71" t="s">
        <v>49</v>
      </c>
      <c r="H4" s="71" t="s">
        <v>50</v>
      </c>
    </row>
    <row r="5" spans="2:8" s="1" customFormat="1" ht="16.399999999999999" hidden="1" customHeight="1">
      <c r="B5" s="33" t="s">
        <v>51</v>
      </c>
      <c r="C5" s="33"/>
      <c r="D5" s="33"/>
      <c r="E5" s="32"/>
      <c r="F5" s="33" t="s">
        <v>51</v>
      </c>
      <c r="G5" s="33"/>
      <c r="H5" s="33"/>
    </row>
    <row r="6" spans="2:8" s="1" customFormat="1" ht="16.399999999999999" hidden="1" customHeight="1">
      <c r="B6" s="34" t="s">
        <v>52</v>
      </c>
      <c r="C6" s="34"/>
      <c r="D6" s="34"/>
      <c r="E6" s="32"/>
      <c r="F6" s="34" t="s">
        <v>52</v>
      </c>
      <c r="G6" s="34"/>
      <c r="H6" s="34"/>
    </row>
    <row r="7" spans="2:8" s="1" customFormat="1" ht="21" hidden="1" customHeight="1">
      <c r="B7" s="26" t="s">
        <v>53</v>
      </c>
      <c r="C7" s="26"/>
      <c r="D7" s="26"/>
      <c r="E7" s="32"/>
      <c r="F7" s="26" t="s">
        <v>53</v>
      </c>
      <c r="G7" s="26"/>
      <c r="H7" s="26"/>
    </row>
    <row r="8" spans="2:8" s="1" customFormat="1" ht="21" hidden="1" customHeight="1">
      <c r="B8" s="26" t="s">
        <v>54</v>
      </c>
      <c r="C8" s="26"/>
      <c r="D8" s="26"/>
      <c r="E8" s="32"/>
      <c r="F8" s="26" t="s">
        <v>54</v>
      </c>
      <c r="G8" s="26"/>
      <c r="H8" s="26"/>
    </row>
    <row r="9" spans="2:8" s="1" customFormat="1" ht="21" hidden="1" customHeight="1">
      <c r="B9" s="23" t="s">
        <v>47</v>
      </c>
      <c r="C9" s="26"/>
      <c r="D9" s="26"/>
      <c r="E9" s="32"/>
      <c r="F9" s="23" t="s">
        <v>47</v>
      </c>
      <c r="G9" s="26"/>
      <c r="H9" s="26"/>
    </row>
    <row r="10" spans="2:8" s="1" customFormat="1" ht="21" hidden="1" customHeight="1">
      <c r="B10" s="26" t="s">
        <v>55</v>
      </c>
      <c r="C10" s="26"/>
      <c r="D10" s="26"/>
      <c r="E10" s="32"/>
      <c r="F10" s="26" t="s">
        <v>55</v>
      </c>
      <c r="G10" s="26"/>
      <c r="H10" s="26"/>
    </row>
    <row r="11" spans="2:8" s="1" customFormat="1" ht="21" hidden="1" customHeight="1">
      <c r="B11" s="26" t="s">
        <v>54</v>
      </c>
      <c r="C11" s="26"/>
      <c r="D11" s="26"/>
      <c r="E11" s="32"/>
      <c r="F11" s="26" t="s">
        <v>54</v>
      </c>
      <c r="G11" s="26"/>
      <c r="H11" s="26"/>
    </row>
    <row r="12" spans="2:8" s="1" customFormat="1" ht="21" hidden="1" customHeight="1" thickBot="1">
      <c r="B12" s="35" t="s">
        <v>56</v>
      </c>
      <c r="C12" s="36">
        <f>SUM(C7:C11)</f>
        <v>0</v>
      </c>
      <c r="D12" s="36">
        <f>SUM(D7:D11)</f>
        <v>0</v>
      </c>
      <c r="E12" s="32"/>
      <c r="F12" s="35" t="s">
        <v>56</v>
      </c>
      <c r="G12" s="36">
        <f>SUM(G7:G11)</f>
        <v>0</v>
      </c>
      <c r="H12" s="36">
        <f>SUM(H7:H11)</f>
        <v>0</v>
      </c>
    </row>
    <row r="13" spans="2:8" s="1" customFormat="1" ht="16.399999999999999" customHeight="1">
      <c r="B13" s="89" t="s">
        <v>57</v>
      </c>
      <c r="C13" s="89"/>
      <c r="D13" s="89"/>
      <c r="E13" s="32"/>
      <c r="F13" s="37" t="s">
        <v>57</v>
      </c>
      <c r="G13" s="89"/>
      <c r="H13" s="89"/>
    </row>
    <row r="14" spans="2:8" s="1" customFormat="1" ht="16.399999999999999" customHeight="1">
      <c r="B14" s="89" t="s">
        <v>58</v>
      </c>
      <c r="C14" s="89"/>
      <c r="D14" s="89"/>
      <c r="E14" s="32"/>
      <c r="F14" s="37" t="s">
        <v>58</v>
      </c>
      <c r="G14" s="89"/>
      <c r="H14" s="89"/>
    </row>
    <row r="15" spans="2:8" s="1" customFormat="1" ht="21" customHeight="1">
      <c r="B15" s="84" t="s">
        <v>260</v>
      </c>
      <c r="C15" s="84">
        <v>2796535</v>
      </c>
      <c r="D15" s="84">
        <v>97599</v>
      </c>
      <c r="E15" s="32"/>
      <c r="F15" s="26" t="s">
        <v>147</v>
      </c>
      <c r="G15" s="84">
        <v>4633183</v>
      </c>
      <c r="H15" s="84"/>
    </row>
    <row r="16" spans="2:8" s="1" customFormat="1" ht="21" customHeight="1">
      <c r="B16" s="84" t="s">
        <v>261</v>
      </c>
      <c r="C16" s="84">
        <v>37500</v>
      </c>
      <c r="D16" s="84">
        <v>7500</v>
      </c>
      <c r="E16" s="32"/>
      <c r="F16" s="26" t="s">
        <v>148</v>
      </c>
      <c r="G16" s="84">
        <v>100000</v>
      </c>
      <c r="H16" s="84"/>
    </row>
    <row r="17" spans="2:8" s="1" customFormat="1" ht="21" customHeight="1">
      <c r="B17" s="84" t="s">
        <v>164</v>
      </c>
      <c r="C17" s="84">
        <v>9090311</v>
      </c>
      <c r="D17" s="84">
        <v>334523</v>
      </c>
      <c r="E17" s="32"/>
      <c r="F17" s="26" t="s">
        <v>149</v>
      </c>
      <c r="G17" s="84">
        <v>5490200</v>
      </c>
      <c r="H17" s="84"/>
    </row>
    <row r="18" spans="2:8" s="1" customFormat="1" ht="21" customHeight="1">
      <c r="B18" s="84" t="s">
        <v>150</v>
      </c>
      <c r="C18" s="84">
        <v>352704</v>
      </c>
      <c r="D18" s="84">
        <v>16648</v>
      </c>
      <c r="E18" s="32"/>
      <c r="F18" s="26" t="s">
        <v>150</v>
      </c>
      <c r="G18" s="84">
        <v>249100</v>
      </c>
      <c r="H18" s="84"/>
    </row>
    <row r="19" spans="2:8" s="1" customFormat="1" ht="21" customHeight="1">
      <c r="B19" s="84"/>
      <c r="C19" s="84"/>
      <c r="D19" s="84"/>
      <c r="E19" s="32"/>
      <c r="F19" s="26" t="s">
        <v>262</v>
      </c>
      <c r="G19" s="84">
        <v>0</v>
      </c>
      <c r="H19" s="84"/>
    </row>
    <row r="20" spans="2:8" s="1" customFormat="1" ht="21" customHeight="1">
      <c r="B20" s="84"/>
      <c r="C20" s="84"/>
      <c r="D20" s="84"/>
      <c r="E20" s="32"/>
      <c r="F20" s="26" t="s">
        <v>263</v>
      </c>
      <c r="G20" s="84">
        <v>16700</v>
      </c>
      <c r="H20" s="84"/>
    </row>
    <row r="21" spans="2:8" s="1" customFormat="1" ht="21" customHeight="1">
      <c r="B21" s="84"/>
      <c r="C21" s="84"/>
      <c r="D21" s="84"/>
      <c r="E21" s="32"/>
      <c r="F21" s="26" t="s">
        <v>264</v>
      </c>
      <c r="G21" s="84">
        <v>2216980</v>
      </c>
      <c r="H21" s="84"/>
    </row>
    <row r="22" spans="2:8" s="1" customFormat="1" ht="21" customHeight="1">
      <c r="B22" s="90"/>
      <c r="C22" s="84"/>
      <c r="D22" s="84"/>
      <c r="E22" s="32"/>
      <c r="F22" s="26" t="s">
        <v>223</v>
      </c>
      <c r="G22" s="84">
        <v>436680</v>
      </c>
      <c r="H22" s="84">
        <v>11054</v>
      </c>
    </row>
    <row r="23" spans="2:8" ht="18.75" customHeight="1">
      <c r="B23" s="90" t="s">
        <v>1</v>
      </c>
      <c r="C23" s="84">
        <f>SUM(C15:C22)</f>
        <v>12277050</v>
      </c>
      <c r="D23" s="84">
        <f>SUM(D15:D22)</f>
        <v>456270</v>
      </c>
      <c r="E23" s="31"/>
      <c r="F23" s="29" t="s">
        <v>1</v>
      </c>
      <c r="G23" s="84">
        <f>SUM(G15:G22)</f>
        <v>13142843</v>
      </c>
      <c r="H23" s="84">
        <f>SUM(H15:H22)</f>
        <v>11054</v>
      </c>
    </row>
    <row r="24" spans="2:8" ht="16.5">
      <c r="C24" s="12"/>
      <c r="D24" s="12"/>
      <c r="E24" s="12"/>
      <c r="F24" s="31"/>
      <c r="G24" s="31"/>
      <c r="H24" s="10"/>
    </row>
    <row r="25" spans="2:8" ht="16.5">
      <c r="F25" s="31"/>
      <c r="G25" s="31"/>
      <c r="H25" s="10"/>
    </row>
    <row r="26" spans="2:8">
      <c r="F26" s="12"/>
    </row>
  </sheetData>
  <phoneticPr fontId="2"/>
  <printOptions horizontalCentered="1"/>
  <pageMargins left="0.59055118110236227" right="0.11811023622047245" top="0.98425196850393704" bottom="0.59055118110236227" header="0.31496062992125984" footer="0.31496062992125984"/>
  <pageSetup paperSize="9" scale="11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B1:H24"/>
  <sheetViews>
    <sheetView topLeftCell="C4" zoomScale="165" zoomScaleNormal="165" zoomScaleSheetLayoutView="196" workbookViewId="0">
      <selection activeCell="G19" sqref="G19"/>
    </sheetView>
  </sheetViews>
  <sheetFormatPr defaultRowHeight="13"/>
  <cols>
    <col min="1" max="1" width="1" customWidth="1"/>
    <col min="2" max="2" width="26.453125" bestFit="1" customWidth="1"/>
    <col min="3" max="4" width="18.453125" customWidth="1"/>
    <col min="5" max="5" width="3.453125" customWidth="1"/>
    <col min="6" max="6" width="26.453125" bestFit="1" customWidth="1"/>
    <col min="7" max="8" width="18.453125" customWidth="1"/>
    <col min="9" max="9" width="11.453125" customWidth="1"/>
  </cols>
  <sheetData>
    <row r="1" spans="2:8" ht="25.5" customHeight="1"/>
    <row r="2" spans="2:8" ht="19.5" customHeight="1">
      <c r="B2" s="204" t="s">
        <v>271</v>
      </c>
      <c r="C2" s="204"/>
      <c r="D2" s="11"/>
      <c r="E2" s="9"/>
      <c r="F2" s="31" t="s">
        <v>48</v>
      </c>
      <c r="G2" s="9"/>
      <c r="H2" s="11"/>
    </row>
    <row r="3" spans="2:8" ht="19.5" customHeight="1">
      <c r="B3" s="203"/>
      <c r="C3" s="203"/>
      <c r="D3" s="11" t="s">
        <v>118</v>
      </c>
      <c r="E3" s="9"/>
      <c r="F3" s="31"/>
      <c r="G3" s="9"/>
      <c r="H3" s="11" t="s">
        <v>118</v>
      </c>
    </row>
    <row r="4" spans="2:8" s="1" customFormat="1" ht="30" customHeight="1">
      <c r="B4" s="71" t="s">
        <v>46</v>
      </c>
      <c r="C4" s="71" t="s">
        <v>49</v>
      </c>
      <c r="D4" s="71" t="s">
        <v>50</v>
      </c>
      <c r="E4" s="32"/>
      <c r="F4" s="71" t="s">
        <v>46</v>
      </c>
      <c r="G4" s="71" t="s">
        <v>49</v>
      </c>
      <c r="H4" s="71" t="s">
        <v>50</v>
      </c>
    </row>
    <row r="5" spans="2:8" s="1" customFormat="1" ht="16.399999999999999" hidden="1" customHeight="1">
      <c r="B5" s="33" t="s">
        <v>51</v>
      </c>
      <c r="C5" s="33"/>
      <c r="D5" s="33"/>
      <c r="E5" s="32"/>
      <c r="F5" s="33" t="s">
        <v>51</v>
      </c>
      <c r="G5" s="33"/>
      <c r="H5" s="33"/>
    </row>
    <row r="6" spans="2:8" s="1" customFormat="1" ht="16.399999999999999" hidden="1" customHeight="1">
      <c r="B6" s="34" t="s">
        <v>52</v>
      </c>
      <c r="C6" s="34"/>
      <c r="D6" s="34"/>
      <c r="E6" s="32"/>
      <c r="F6" s="34" t="s">
        <v>52</v>
      </c>
      <c r="G6" s="34"/>
      <c r="H6" s="34"/>
    </row>
    <row r="7" spans="2:8" s="1" customFormat="1" ht="21" hidden="1" customHeight="1">
      <c r="B7" s="26" t="s">
        <v>53</v>
      </c>
      <c r="C7" s="26"/>
      <c r="D7" s="26"/>
      <c r="E7" s="32"/>
      <c r="F7" s="26" t="s">
        <v>53</v>
      </c>
      <c r="G7" s="26"/>
      <c r="H7" s="26"/>
    </row>
    <row r="8" spans="2:8" s="1" customFormat="1" ht="21" hidden="1" customHeight="1">
      <c r="B8" s="26" t="s">
        <v>54</v>
      </c>
      <c r="C8" s="26"/>
      <c r="D8" s="26"/>
      <c r="E8" s="32"/>
      <c r="F8" s="26" t="s">
        <v>54</v>
      </c>
      <c r="G8" s="26"/>
      <c r="H8" s="26"/>
    </row>
    <row r="9" spans="2:8" s="1" customFormat="1" ht="21" hidden="1" customHeight="1">
      <c r="B9" s="23" t="s">
        <v>47</v>
      </c>
      <c r="C9" s="26"/>
      <c r="D9" s="26"/>
      <c r="E9" s="32"/>
      <c r="F9" s="23" t="s">
        <v>47</v>
      </c>
      <c r="G9" s="26"/>
      <c r="H9" s="26"/>
    </row>
    <row r="10" spans="2:8" s="1" customFormat="1" ht="21" hidden="1" customHeight="1">
      <c r="B10" s="26" t="s">
        <v>55</v>
      </c>
      <c r="C10" s="26"/>
      <c r="D10" s="26"/>
      <c r="E10" s="32"/>
      <c r="F10" s="26" t="s">
        <v>55</v>
      </c>
      <c r="G10" s="26"/>
      <c r="H10" s="26"/>
    </row>
    <row r="11" spans="2:8" s="1" customFormat="1" ht="21" hidden="1" customHeight="1">
      <c r="B11" s="26" t="s">
        <v>54</v>
      </c>
      <c r="C11" s="26"/>
      <c r="D11" s="26"/>
      <c r="E11" s="32"/>
      <c r="F11" s="26" t="s">
        <v>54</v>
      </c>
      <c r="G11" s="26"/>
      <c r="H11" s="26"/>
    </row>
    <row r="12" spans="2:8" s="1" customFormat="1" ht="21" hidden="1" customHeight="1" thickBot="1">
      <c r="B12" s="35" t="s">
        <v>56</v>
      </c>
      <c r="C12" s="36">
        <f>SUM(C7:C11)</f>
        <v>0</v>
      </c>
      <c r="D12" s="36">
        <f>SUM(D7:D11)</f>
        <v>0</v>
      </c>
      <c r="E12" s="32"/>
      <c r="F12" s="35" t="s">
        <v>56</v>
      </c>
      <c r="G12" s="36">
        <f>SUM(G7:G11)</f>
        <v>0</v>
      </c>
      <c r="H12" s="36">
        <f>SUM(H7:H11)</f>
        <v>0</v>
      </c>
    </row>
    <row r="13" spans="2:8" s="1" customFormat="1" ht="16.399999999999999" customHeight="1">
      <c r="B13" s="89" t="s">
        <v>57</v>
      </c>
      <c r="C13" s="89"/>
      <c r="D13" s="89"/>
      <c r="E13" s="32"/>
      <c r="F13" s="37" t="s">
        <v>57</v>
      </c>
      <c r="G13" s="89"/>
      <c r="H13" s="89"/>
    </row>
    <row r="14" spans="2:8" s="1" customFormat="1" ht="16.399999999999999" customHeight="1">
      <c r="B14" s="26" t="s">
        <v>265</v>
      </c>
      <c r="C14" s="84">
        <v>10479316</v>
      </c>
      <c r="D14" s="84">
        <v>436987</v>
      </c>
      <c r="E14" s="32"/>
      <c r="F14" s="26" t="s">
        <v>265</v>
      </c>
      <c r="G14" s="84">
        <v>5166918</v>
      </c>
      <c r="H14" s="84">
        <v>0</v>
      </c>
    </row>
    <row r="15" spans="2:8" s="1" customFormat="1" ht="16.399999999999999" customHeight="1">
      <c r="B15" s="26" t="s">
        <v>266</v>
      </c>
      <c r="C15" s="84">
        <v>3253844</v>
      </c>
      <c r="D15" s="84">
        <v>144471</v>
      </c>
      <c r="E15" s="32"/>
      <c r="F15" s="26" t="s">
        <v>266</v>
      </c>
      <c r="G15" s="84">
        <v>1860858</v>
      </c>
      <c r="H15" s="84">
        <v>0</v>
      </c>
    </row>
    <row r="16" spans="2:8" s="1" customFormat="1" ht="16.399999999999999" customHeight="1">
      <c r="B16" s="26" t="s">
        <v>267</v>
      </c>
      <c r="C16" s="84">
        <v>1661993</v>
      </c>
      <c r="D16" s="84">
        <v>95066</v>
      </c>
      <c r="E16" s="32"/>
      <c r="F16" s="26" t="s">
        <v>267</v>
      </c>
      <c r="G16" s="84">
        <v>702024</v>
      </c>
      <c r="H16" s="84">
        <v>0</v>
      </c>
    </row>
    <row r="17" spans="2:8" s="1" customFormat="1" ht="16.399999999999999" customHeight="1">
      <c r="B17" s="26" t="s">
        <v>268</v>
      </c>
      <c r="C17" s="84">
        <v>210412</v>
      </c>
      <c r="D17" s="84"/>
      <c r="E17" s="32"/>
      <c r="F17" s="26"/>
      <c r="G17" s="84"/>
      <c r="H17" s="84"/>
    </row>
    <row r="18" spans="2:8" s="1" customFormat="1" ht="16.399999999999999" customHeight="1">
      <c r="B18" s="26" t="s">
        <v>269</v>
      </c>
      <c r="C18" s="84">
        <v>75869</v>
      </c>
      <c r="D18" s="84"/>
      <c r="E18" s="32"/>
      <c r="F18" s="26"/>
      <c r="G18" s="84"/>
      <c r="H18" s="84"/>
    </row>
    <row r="19" spans="2:8" s="1" customFormat="1" ht="16.399999999999999" customHeight="1">
      <c r="B19" s="26" t="s">
        <v>270</v>
      </c>
      <c r="C19" s="84">
        <v>66486</v>
      </c>
      <c r="D19" s="84"/>
      <c r="E19" s="32"/>
      <c r="F19" s="26"/>
      <c r="G19" s="84"/>
      <c r="H19" s="84"/>
    </row>
    <row r="20" spans="2:8" s="1" customFormat="1" ht="16.399999999999999" customHeight="1">
      <c r="B20" s="26"/>
      <c r="C20" s="84"/>
      <c r="D20" s="84"/>
      <c r="E20" s="32"/>
      <c r="F20" s="26" t="s">
        <v>239</v>
      </c>
      <c r="G20" s="84"/>
      <c r="H20" s="84"/>
    </row>
    <row r="21" spans="2:8" s="1" customFormat="1" ht="21" customHeight="1">
      <c r="B21" s="90" t="s">
        <v>1</v>
      </c>
      <c r="C21" s="84">
        <f>SUM(C14:C20)</f>
        <v>15747920</v>
      </c>
      <c r="D21" s="84">
        <f>SUM(D14:D20)</f>
        <v>676524</v>
      </c>
      <c r="E21" s="32"/>
      <c r="F21" s="29" t="s">
        <v>1</v>
      </c>
      <c r="G21" s="84">
        <f>SUM(G14:G20)</f>
        <v>7729800</v>
      </c>
      <c r="H21" s="84">
        <f>SUM(H14:H20)</f>
        <v>0</v>
      </c>
    </row>
    <row r="22" spans="2:8" ht="6.75" customHeight="1">
      <c r="B22" s="38"/>
      <c r="C22" s="30"/>
      <c r="D22" s="30"/>
      <c r="E22" s="31"/>
      <c r="F22" s="31"/>
      <c r="G22" s="31"/>
      <c r="H22" s="10"/>
    </row>
    <row r="23" spans="2:8" ht="18.75" customHeight="1">
      <c r="C23" s="31"/>
      <c r="D23" s="31"/>
      <c r="E23" s="31"/>
      <c r="F23" s="31"/>
      <c r="G23" s="31"/>
      <c r="H23" s="10"/>
    </row>
    <row r="24" spans="2:8">
      <c r="C24" s="12"/>
      <c r="D24" s="12"/>
      <c r="E24" s="12"/>
      <c r="F24" s="12"/>
    </row>
  </sheetData>
  <mergeCells count="2">
    <mergeCell ref="B3:C3"/>
    <mergeCell ref="B2:C2"/>
  </mergeCells>
  <phoneticPr fontId="2"/>
  <printOptions horizontalCentered="1"/>
  <pageMargins left="0.59055118110236227" right="0.11811023622047245" top="0.98425196850393704" bottom="0.59055118110236227" header="0.31496062992125984" footer="0.31496062992125984"/>
  <pageSetup paperSize="9" scale="10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17</vt:i4>
      </vt:variant>
    </vt:vector>
  </HeadingPairs>
  <TitlesOfParts>
    <vt:vector size="41" baseType="lpstr">
      <vt:lpstr>附属明細書目次</vt:lpstr>
      <vt:lpstr>有形固定資産(一般会計等）</vt:lpstr>
      <vt:lpstr>投資及び出資金の明細</vt:lpstr>
      <vt:lpstr>基金（一般会計）</vt:lpstr>
      <vt:lpstr>基金（国保特会）</vt:lpstr>
      <vt:lpstr>基金（介護特会）</vt:lpstr>
      <vt:lpstr>貸付金（対象なし）</vt:lpstr>
      <vt:lpstr>未収金及び長期延滞債権(一般会計）</vt:lpstr>
      <vt:lpstr>未収金及び長期延滞債権(国保特会)</vt:lpstr>
      <vt:lpstr>未収金及び長期延滞債権(後期高齢)</vt:lpstr>
      <vt:lpstr>未収金及び長期延滞債権(介護)</vt:lpstr>
      <vt:lpstr>地方債（借入先別）【一般会計】</vt:lpstr>
      <vt:lpstr>地方債（利率別など）【一般会計】</vt:lpstr>
      <vt:lpstr>引当金(一般会計)</vt:lpstr>
      <vt:lpstr>引当金(国保) </vt:lpstr>
      <vt:lpstr>引当金(後期）</vt:lpstr>
      <vt:lpstr>引当金(介護)</vt:lpstr>
      <vt:lpstr>補助金</vt:lpstr>
      <vt:lpstr>財源明細 </vt:lpstr>
      <vt:lpstr>財源情報明細</vt:lpstr>
      <vt:lpstr>資金明細（一般）</vt:lpstr>
      <vt:lpstr>資金明細 (国保)</vt:lpstr>
      <vt:lpstr>資金明細 (後期)</vt:lpstr>
      <vt:lpstr>資金明細 (介護）</vt:lpstr>
      <vt:lpstr>'引当金(一般会計)'!Print_Area</vt:lpstr>
      <vt:lpstr>'引当金(介護)'!Print_Area</vt:lpstr>
      <vt:lpstr>'引当金(後期）'!Print_Area</vt:lpstr>
      <vt:lpstr>'引当金(国保) '!Print_Area</vt:lpstr>
      <vt:lpstr>'基金（一般会計）'!Print_Area</vt:lpstr>
      <vt:lpstr>'基金（介護特会）'!Print_Area</vt:lpstr>
      <vt:lpstr>'基金（国保特会）'!Print_Area</vt:lpstr>
      <vt:lpstr>財源情報明細!Print_Area</vt:lpstr>
      <vt:lpstr>'財源明細 '!Print_Area</vt:lpstr>
      <vt:lpstr>'貸付金（対象なし）'!Print_Area</vt:lpstr>
      <vt:lpstr>'地方債（借入先別）【一般会計】'!Print_Area</vt:lpstr>
      <vt:lpstr>'地方債（利率別など）【一般会計】'!Print_Area</vt:lpstr>
      <vt:lpstr>投資及び出資金の明細!Print_Area</vt:lpstr>
      <vt:lpstr>附属明細書目次!Print_Area</vt:lpstr>
      <vt:lpstr>補助金!Print_Area</vt:lpstr>
      <vt:lpstr>'未収金及び長期延滞債権(一般会計）'!Print_Area</vt:lpstr>
      <vt:lpstr>'有形固定資産(一般会計等）'!Print_Area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2008-03-06T01:53:37Z</cp:lastPrinted>
  <dcterms:created xsi:type="dcterms:W3CDTF">2007-05-02T22:20:37Z</dcterms:created>
  <dcterms:modified xsi:type="dcterms:W3CDTF">2025-01-22T04:20:58Z</dcterms:modified>
</cp:coreProperties>
</file>